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3" activeTab="2"/>
  </bookViews>
  <sheets>
    <sheet name="1.校级教学名师奖-评分表" sheetId="3" r:id="rId1"/>
    <sheet name="2.青年教师优秀教学奖-评分表" sheetId="4" r:id="rId2"/>
    <sheet name="3.教学奉献奖-自评评分表" sheetId="5" r:id="rId3"/>
    <sheet name="评分标准及权重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<sst xmlns="http://schemas.openxmlformats.org/spreadsheetml/2006/main" count="173" uniqueCount="137">
  <si>
    <r>
      <rPr>
        <sz val="18"/>
        <color theme="1"/>
        <rFont val="黑体"/>
        <charset val="134"/>
      </rPr>
      <t>湖北经济学院</t>
    </r>
    <r>
      <rPr>
        <sz val="18"/>
        <color theme="1"/>
        <rFont val="Times New Roman"/>
        <charset val="134"/>
      </rPr>
      <t>2025</t>
    </r>
    <r>
      <rPr>
        <sz val="18"/>
        <color theme="1"/>
        <rFont val="黑体"/>
        <charset val="134"/>
      </rPr>
      <t>年教学奖励申报评分表</t>
    </r>
  </si>
  <si>
    <r>
      <rPr>
        <b/>
        <sz val="11"/>
        <color theme="1"/>
        <rFont val="Times New Roman"/>
        <charset val="134"/>
      </rPr>
      <t>1.</t>
    </r>
    <r>
      <rPr>
        <b/>
        <sz val="11"/>
        <color theme="1"/>
        <rFont val="宋体"/>
        <charset val="134"/>
      </rPr>
      <t>申报“校级教学名师奖”需要填写此表，</t>
    </r>
    <r>
      <rPr>
        <b/>
        <sz val="11"/>
        <color rgb="FFFF0000"/>
        <rFont val="宋体"/>
        <charset val="134"/>
      </rPr>
      <t>请删除其他奖项表格</t>
    </r>
    <r>
      <rPr>
        <b/>
        <sz val="11"/>
        <color theme="1"/>
        <rFont val="宋体"/>
        <charset val="134"/>
      </rPr>
      <t xml:space="preserve">。
</t>
    </r>
    <r>
      <rPr>
        <b/>
        <sz val="11"/>
        <color theme="1"/>
        <rFont val="Times New Roman"/>
        <charset val="134"/>
      </rPr>
      <t>2.</t>
    </r>
    <r>
      <rPr>
        <b/>
        <sz val="11"/>
        <color theme="1"/>
        <rFont val="宋体"/>
        <charset val="134"/>
      </rPr>
      <t>请对照《评分标准及权重》及个人实际情况填写在评分项目的</t>
    </r>
    <r>
      <rPr>
        <b/>
        <sz val="11"/>
        <color rgb="FFFF0000"/>
        <rFont val="宋体"/>
        <charset val="134"/>
      </rPr>
      <t>【对应档次】列【下拉选择】，请勿自行输入！</t>
    </r>
    <r>
      <rPr>
        <b/>
        <sz val="11"/>
        <color theme="1"/>
        <rFont val="宋体"/>
        <charset val="134"/>
      </rPr>
      <t xml:space="preserve">
</t>
    </r>
    <r>
      <rPr>
        <b/>
        <sz val="11"/>
        <color theme="1"/>
        <rFont val="Times New Roman"/>
        <charset val="134"/>
      </rPr>
      <t>3.</t>
    </r>
    <r>
      <rPr>
        <b/>
        <sz val="11"/>
        <color theme="1"/>
        <rFont val="宋体"/>
        <charset val="134"/>
      </rPr>
      <t>各项目得分及加权</t>
    </r>
    <r>
      <rPr>
        <b/>
        <sz val="11"/>
        <color rgb="FFFF0000"/>
        <rFont val="宋体"/>
        <charset val="134"/>
      </rPr>
      <t>得分为自动计算，无需填写</t>
    </r>
    <r>
      <rPr>
        <b/>
        <sz val="11"/>
        <color theme="1"/>
        <rFont val="宋体"/>
        <charset val="134"/>
      </rPr>
      <t>。</t>
    </r>
    <r>
      <rPr>
        <b/>
        <sz val="11"/>
        <color theme="1"/>
        <rFont val="Times New Roman"/>
        <charset val="134"/>
      </rPr>
      <t xml:space="preserve">
4.</t>
    </r>
    <r>
      <rPr>
        <b/>
        <sz val="11"/>
        <color theme="1"/>
        <rFont val="宋体"/>
        <charset val="134"/>
      </rPr>
      <t>填报人应对数据真实性负责，学院应核实。</t>
    </r>
  </si>
  <si>
    <r>
      <rPr>
        <sz val="11"/>
        <color theme="1"/>
        <rFont val="宋体"/>
        <charset val="134"/>
      </rPr>
      <t>申报人姓名：</t>
    </r>
    <r>
      <rPr>
        <sz val="11"/>
        <color theme="1"/>
        <rFont val="Times New Roman"/>
        <charset val="134"/>
      </rPr>
      <t xml:space="preserve">                                                                   </t>
    </r>
    <r>
      <rPr>
        <sz val="11"/>
        <color theme="1"/>
        <rFont val="宋体"/>
        <charset val="134"/>
      </rPr>
      <t>所属学院（盖章）：</t>
    </r>
  </si>
  <si>
    <t>申报奖励类别：校级教学名师奖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</si>
  <si>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</si>
  <si>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评分项目</t>
    </r>
  </si>
  <si>
    <t>对应档次</t>
  </si>
  <si>
    <t>得分</t>
  </si>
  <si>
    <t>加权得分</t>
  </si>
  <si>
    <t>高校教龄（年）</t>
  </si>
  <si>
    <t>第三档：35及以上</t>
  </si>
  <si>
    <t>近5年讲授本科生课程门数（门）</t>
  </si>
  <si>
    <t>第三档：5门及以上</t>
  </si>
  <si>
    <t>近5年年均本科教学工作量（标准课时数）</t>
  </si>
  <si>
    <t>第三档：400及以上</t>
  </si>
  <si>
    <t>近5年教学综合评价成绩在所属学院的排名情况</t>
  </si>
  <si>
    <t>第三档：有5个学期列前10%</t>
  </si>
  <si>
    <t>近5年获得年度优秀教学奖情况</t>
  </si>
  <si>
    <t>第三档：获2次及以上且含至少1次一等奖</t>
  </si>
  <si>
    <t>近5年获得教师授课竞赛奖情况（按就高原则）</t>
  </si>
  <si>
    <t>第三档：A类竞赛获奖</t>
  </si>
  <si>
    <t>近5年担任本科生导师、班主任</t>
  </si>
  <si>
    <t>第三档：获优秀3次</t>
  </si>
  <si>
    <t>近5年指导学生毕业论文（设计）获校级及以上奖励情况</t>
  </si>
  <si>
    <t>第三档：获评校级优秀5次及以上或省级优秀</t>
  </si>
  <si>
    <t>近5年指导学生参加省级及以上竞赛或社会实践奖励情况</t>
  </si>
  <si>
    <t>第三档：获省级奖励3次或获国家级奖励</t>
  </si>
  <si>
    <t>近5年指导学生获省级及以上大学生创新创业训练计划立项情况</t>
  </si>
  <si>
    <t>第三档：获省级立项3次及以上或获国家级立项</t>
  </si>
  <si>
    <t>近5年发表的教育教学研究论文（第一作者/通讯作者）情况</t>
  </si>
  <si>
    <t>第三档：论文发表数量符合要求且含至少1篇三类及以上期刊</t>
  </si>
  <si>
    <t>近5年主编高水平教材情况</t>
  </si>
  <si>
    <t>第三档：国家级规划教材/马工程教材</t>
  </si>
  <si>
    <t>近5年主持省级及以上的教学研究课题情况</t>
  </si>
  <si>
    <t>第三档：主持省级3项及以上或主持国家级1项</t>
  </si>
  <si>
    <t>近5年主持或参与（排名前2）获得省级及以上教学成果奖情况</t>
  </si>
  <si>
    <t>第三档：至少获1项省级一等奖或国家级奖项</t>
  </si>
  <si>
    <t>近5年主持或参与（排名前2）省级及以上“质量工程项目”情况</t>
  </si>
  <si>
    <t>第三档：3项及以上或获国家级</t>
  </si>
  <si>
    <t>近5年教学案例（排名前2）入选全国专业学位教学案例库情况</t>
  </si>
  <si>
    <t>第三档：3项及以上</t>
  </si>
  <si>
    <t>指导和帮助青年教师，积极参与教学团队和教学梯队建设情况（近5年）</t>
  </si>
  <si>
    <t>第三档：担任教学督导累计满4年及以上</t>
  </si>
  <si>
    <r>
      <rPr>
        <b/>
        <sz val="11"/>
        <color theme="1"/>
        <rFont val="宋体"/>
        <charset val="134"/>
      </rPr>
      <t>合计</t>
    </r>
  </si>
  <si>
    <r>
      <rPr>
        <b/>
        <sz val="11"/>
        <color theme="1"/>
        <rFont val="Times New Roman"/>
        <charset val="134"/>
      </rPr>
      <t>1.</t>
    </r>
    <r>
      <rPr>
        <b/>
        <sz val="11"/>
        <color theme="1"/>
        <rFont val="宋体"/>
        <charset val="134"/>
      </rPr>
      <t>申报“青年教师优秀教学奖”需要填写此表，</t>
    </r>
    <r>
      <rPr>
        <b/>
        <sz val="11"/>
        <color rgb="FFFF0000"/>
        <rFont val="宋体"/>
        <charset val="134"/>
      </rPr>
      <t>请删除其他奖项表格。</t>
    </r>
    <r>
      <rPr>
        <b/>
        <sz val="11"/>
        <color theme="1"/>
        <rFont val="宋体"/>
        <charset val="134"/>
      </rPr>
      <t xml:space="preserve">
</t>
    </r>
    <r>
      <rPr>
        <b/>
        <sz val="11"/>
        <color theme="1"/>
        <rFont val="Times New Roman"/>
        <charset val="134"/>
      </rPr>
      <t>2.</t>
    </r>
    <r>
      <rPr>
        <b/>
        <sz val="11"/>
        <color theme="1"/>
        <rFont val="宋体"/>
        <charset val="134"/>
      </rPr>
      <t>请对照《评分标准及权重》及个人实际情况在评分项目的</t>
    </r>
    <r>
      <rPr>
        <b/>
        <sz val="11"/>
        <color rgb="FFFF0000"/>
        <rFont val="宋体"/>
        <charset val="134"/>
      </rPr>
      <t>【对应档次】列【下拉选择】，请勿自行输入！</t>
    </r>
    <r>
      <rPr>
        <b/>
        <sz val="11"/>
        <color theme="1"/>
        <rFont val="宋体"/>
        <charset val="134"/>
      </rPr>
      <t xml:space="preserve">
</t>
    </r>
    <r>
      <rPr>
        <b/>
        <sz val="11"/>
        <color theme="1"/>
        <rFont val="Times New Roman"/>
        <charset val="134"/>
      </rPr>
      <t>3.</t>
    </r>
    <r>
      <rPr>
        <b/>
        <sz val="11"/>
        <color theme="1"/>
        <rFont val="宋体"/>
        <charset val="134"/>
      </rPr>
      <t>各项目得分及加权</t>
    </r>
    <r>
      <rPr>
        <b/>
        <sz val="11"/>
        <color rgb="FFFF0000"/>
        <rFont val="宋体"/>
        <charset val="134"/>
      </rPr>
      <t>得分为自动计算，无需填写。</t>
    </r>
    <r>
      <rPr>
        <b/>
        <sz val="11"/>
        <color theme="1"/>
        <rFont val="Times New Roman"/>
        <charset val="134"/>
      </rPr>
      <t xml:space="preserve">
4.</t>
    </r>
    <r>
      <rPr>
        <b/>
        <sz val="11"/>
        <color theme="1"/>
        <rFont val="宋体"/>
        <charset val="134"/>
      </rPr>
      <t>填报人应对数据真实性负责，学院应核实。</t>
    </r>
  </si>
  <si>
    <t>申报奖励类别：青年教师优秀教学奖</t>
  </si>
  <si>
    <t>近3年讲授本科生课程门数（门）</t>
  </si>
  <si>
    <t>近3年年均本科教学工作量（标准课时数）</t>
  </si>
  <si>
    <t>近3年教学综合评价成绩在所属学院的排名情况</t>
  </si>
  <si>
    <t>近3年获得年度优秀教学奖情况</t>
  </si>
  <si>
    <t>近3年获得教师授课竞赛奖情况（按就高原则）</t>
  </si>
  <si>
    <t>近3年担任本科生导师、班主任</t>
  </si>
  <si>
    <t>近3年指导学生毕业论文（设计）获校级及以上奖励情况</t>
  </si>
  <si>
    <t>近3年指导学生参加省级及以上竞赛或社会实践奖励情况</t>
  </si>
  <si>
    <t>近3年指导学生获省级及以上大学生创新创业训练计划立项情况</t>
  </si>
  <si>
    <t>近3年发表的教育教学研究论文（第一作者/通讯作者）情况</t>
  </si>
  <si>
    <t>近3年主编高水平教材情况</t>
  </si>
  <si>
    <t>近3年主持省级及以上的教学研究课题情况</t>
  </si>
  <si>
    <t>近3年主持或参与（排名前2）获得省级及以上教学成果奖情况</t>
  </si>
  <si>
    <t>近3年主持或参与（排名前2）省级及以上“质量工程项目”情况</t>
  </si>
  <si>
    <t>近3年教学案例（排名前2）入选全国专业学位教学案例库情况</t>
  </si>
  <si>
    <r>
      <rPr>
        <b/>
        <sz val="11"/>
        <color theme="1"/>
        <rFont val="Times New Roman"/>
        <charset val="134"/>
      </rPr>
      <t>1.</t>
    </r>
    <r>
      <rPr>
        <b/>
        <sz val="11"/>
        <color theme="1"/>
        <rFont val="宋体"/>
        <charset val="134"/>
      </rPr>
      <t>申报“教学奉献奖”需要填写此表，</t>
    </r>
    <r>
      <rPr>
        <b/>
        <sz val="11"/>
        <color rgb="FFFF0000"/>
        <rFont val="宋体"/>
        <charset val="134"/>
      </rPr>
      <t>请删除其他奖项表格。</t>
    </r>
    <r>
      <rPr>
        <b/>
        <sz val="11"/>
        <color theme="1"/>
        <rFont val="宋体"/>
        <charset val="134"/>
      </rPr>
      <t xml:space="preserve">
</t>
    </r>
    <r>
      <rPr>
        <b/>
        <sz val="11"/>
        <color theme="1"/>
        <rFont val="Times New Roman"/>
        <charset val="134"/>
      </rPr>
      <t>2.</t>
    </r>
    <r>
      <rPr>
        <b/>
        <sz val="11"/>
        <color theme="1"/>
        <rFont val="宋体"/>
        <charset val="134"/>
      </rPr>
      <t>请对照《评分标准及权重》及个人实际情况在评分项目的</t>
    </r>
    <r>
      <rPr>
        <b/>
        <sz val="11"/>
        <color rgb="FFFF0000"/>
        <rFont val="宋体"/>
        <charset val="134"/>
      </rPr>
      <t>【对应档次】列【下拉选择】，请勿自行输入！</t>
    </r>
    <r>
      <rPr>
        <b/>
        <sz val="11"/>
        <color theme="1"/>
        <rFont val="宋体"/>
        <charset val="134"/>
      </rPr>
      <t xml:space="preserve">
</t>
    </r>
    <r>
      <rPr>
        <b/>
        <sz val="11"/>
        <color theme="1"/>
        <rFont val="Times New Roman"/>
        <charset val="134"/>
      </rPr>
      <t>3.</t>
    </r>
    <r>
      <rPr>
        <b/>
        <sz val="11"/>
        <color theme="1"/>
        <rFont val="宋体"/>
        <charset val="134"/>
      </rPr>
      <t>各项目得分及加权</t>
    </r>
    <r>
      <rPr>
        <b/>
        <sz val="11"/>
        <color rgb="FFFF0000"/>
        <rFont val="宋体"/>
        <charset val="134"/>
      </rPr>
      <t>得分为自动计算，无需填写。</t>
    </r>
    <r>
      <rPr>
        <b/>
        <sz val="11"/>
        <color theme="1"/>
        <rFont val="Times New Roman"/>
        <charset val="134"/>
      </rPr>
      <t xml:space="preserve">
4.</t>
    </r>
    <r>
      <rPr>
        <b/>
        <sz val="11"/>
        <color theme="1"/>
        <rFont val="宋体"/>
        <charset val="134"/>
      </rPr>
      <t>填报人应对数据真实性负责，学院应核实。</t>
    </r>
  </si>
  <si>
    <t>申报奖励类别：教学奉献奖</t>
  </si>
  <si>
    <t>评分项目</t>
  </si>
  <si>
    <r>
      <rPr>
        <b/>
        <sz val="11"/>
        <color theme="1"/>
        <rFont val="宋体"/>
        <charset val="134"/>
      </rPr>
      <t>评分档次（第一档次获</t>
    </r>
    <r>
      <rPr>
        <b/>
        <sz val="11"/>
        <color theme="1"/>
        <rFont val="Times New Roman"/>
        <charset val="134"/>
      </rPr>
      <t>2</t>
    </r>
    <r>
      <rPr>
        <b/>
        <sz val="11"/>
        <color theme="1"/>
        <rFont val="宋体"/>
        <charset val="134"/>
      </rPr>
      <t>分；第二档次</t>
    </r>
    <r>
      <rPr>
        <b/>
        <sz val="11"/>
        <color theme="1"/>
        <rFont val="Times New Roman"/>
        <charset val="134"/>
      </rPr>
      <t>4</t>
    </r>
    <r>
      <rPr>
        <b/>
        <sz val="11"/>
        <color theme="1"/>
        <rFont val="宋体"/>
        <charset val="134"/>
      </rPr>
      <t>分；第三档次获</t>
    </r>
    <r>
      <rPr>
        <b/>
        <sz val="11"/>
        <color theme="1"/>
        <rFont val="Times New Roman"/>
        <charset val="134"/>
      </rPr>
      <t>6</t>
    </r>
    <r>
      <rPr>
        <b/>
        <sz val="11"/>
        <color theme="1"/>
        <rFont val="宋体"/>
        <charset val="134"/>
      </rPr>
      <t>分；不满足得</t>
    </r>
    <r>
      <rPr>
        <b/>
        <sz val="11"/>
        <color theme="1"/>
        <rFont val="Times New Roman"/>
        <charset val="134"/>
      </rPr>
      <t>0</t>
    </r>
    <r>
      <rPr>
        <b/>
        <sz val="11"/>
        <color theme="1"/>
        <rFont val="宋体"/>
        <charset val="134"/>
      </rPr>
      <t>分）</t>
    </r>
  </si>
  <si>
    <r>
      <rPr>
        <b/>
        <sz val="11"/>
        <color theme="1"/>
        <rFont val="Times New Roman"/>
        <charset val="134"/>
      </rPr>
      <t>“</t>
    </r>
    <r>
      <rPr>
        <b/>
        <sz val="11"/>
        <color theme="1"/>
        <rFont val="宋体"/>
        <charset val="134"/>
      </rPr>
      <t>教学名师奖</t>
    </r>
    <r>
      <rPr>
        <b/>
        <sz val="11"/>
        <color theme="1"/>
        <rFont val="Times New Roman"/>
        <charset val="134"/>
      </rPr>
      <t>”</t>
    </r>
    <r>
      <rPr>
        <b/>
        <sz val="11"/>
        <color theme="1"/>
        <rFont val="宋体"/>
        <charset val="134"/>
      </rPr>
      <t>权重</t>
    </r>
  </si>
  <si>
    <r>
      <rPr>
        <b/>
        <sz val="11"/>
        <color theme="1"/>
        <rFont val="Times New Roman"/>
        <charset val="134"/>
      </rPr>
      <t>“</t>
    </r>
    <r>
      <rPr>
        <b/>
        <sz val="11"/>
        <color theme="1"/>
        <rFont val="宋体"/>
        <charset val="134"/>
      </rPr>
      <t>青年教师优秀教学奖</t>
    </r>
    <r>
      <rPr>
        <b/>
        <sz val="11"/>
        <color theme="1"/>
        <rFont val="Times New Roman"/>
        <charset val="134"/>
      </rPr>
      <t>”</t>
    </r>
    <r>
      <rPr>
        <b/>
        <sz val="11"/>
        <color theme="1"/>
        <rFont val="宋体"/>
        <charset val="134"/>
      </rPr>
      <t>权重</t>
    </r>
  </si>
  <si>
    <r>
      <rPr>
        <b/>
        <sz val="11"/>
        <color theme="1"/>
        <rFont val="Times New Roman"/>
        <charset val="134"/>
      </rPr>
      <t>“</t>
    </r>
    <r>
      <rPr>
        <b/>
        <sz val="11"/>
        <color theme="1"/>
        <rFont val="宋体"/>
        <charset val="134"/>
      </rPr>
      <t>教学奉献奖</t>
    </r>
    <r>
      <rPr>
        <b/>
        <sz val="11"/>
        <color theme="1"/>
        <rFont val="Times New Roman"/>
        <charset val="134"/>
      </rPr>
      <t>”</t>
    </r>
    <r>
      <rPr>
        <b/>
        <sz val="11"/>
        <color theme="1"/>
        <rFont val="宋体"/>
        <charset val="134"/>
      </rPr>
      <t>权重</t>
    </r>
  </si>
  <si>
    <t>第一档</t>
  </si>
  <si>
    <t>第二档</t>
  </si>
  <si>
    <t>第三档</t>
  </si>
  <si>
    <t>高校教龄</t>
  </si>
  <si>
    <r>
      <rPr>
        <sz val="12"/>
        <color theme="1"/>
        <rFont val="Times New Roman"/>
        <charset val="134"/>
      </rPr>
      <t>15-24</t>
    </r>
    <r>
      <rPr>
        <sz val="12"/>
        <color theme="1"/>
        <rFont val="宋体"/>
        <charset val="134"/>
      </rPr>
      <t>年</t>
    </r>
  </si>
  <si>
    <r>
      <rPr>
        <sz val="12"/>
        <color theme="1"/>
        <rFont val="Times New Roman"/>
        <charset val="134"/>
      </rPr>
      <t>25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-34</t>
    </r>
    <r>
      <rPr>
        <sz val="12"/>
        <color theme="1"/>
        <rFont val="宋体"/>
        <charset val="134"/>
      </rPr>
      <t>年</t>
    </r>
  </si>
  <si>
    <r>
      <rPr>
        <sz val="12"/>
        <color theme="1"/>
        <rFont val="Times New Roman"/>
        <charset val="134"/>
      </rPr>
      <t>35</t>
    </r>
    <r>
      <rPr>
        <sz val="12"/>
        <color theme="1"/>
        <rFont val="宋体"/>
        <charset val="134"/>
      </rPr>
      <t>年及以上</t>
    </r>
  </si>
  <si>
    <r>
      <rPr>
        <sz val="12"/>
        <color theme="1"/>
        <rFont val="宋体"/>
        <charset val="134"/>
      </rPr>
      <t>近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年（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年）讲授本科生课程门数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</si>
  <si>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门</t>
    </r>
  </si>
  <si>
    <r>
      <rPr>
        <sz val="12"/>
        <color theme="1"/>
        <rFont val="Times New Roman"/>
        <charset val="134"/>
      </rPr>
      <t>3-4</t>
    </r>
    <r>
      <rPr>
        <sz val="12"/>
        <color theme="1"/>
        <rFont val="宋体"/>
        <charset val="134"/>
      </rPr>
      <t>门</t>
    </r>
  </si>
  <si>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门及以上</t>
    </r>
  </si>
  <si>
    <r>
      <rPr>
        <sz val="12"/>
        <color theme="1"/>
        <rFont val="宋体"/>
        <charset val="134"/>
      </rPr>
      <t>近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年（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年）年均本科教学工作量（标准课时数）</t>
    </r>
  </si>
  <si>
    <t>200-299</t>
  </si>
  <si>
    <t>300-399</t>
  </si>
  <si>
    <r>
      <rPr>
        <sz val="12"/>
        <color theme="1"/>
        <rFont val="Times New Roman"/>
        <charset val="134"/>
      </rPr>
      <t>400</t>
    </r>
    <r>
      <rPr>
        <sz val="12"/>
        <color theme="1"/>
        <rFont val="宋体"/>
        <charset val="134"/>
      </rPr>
      <t>及以上</t>
    </r>
  </si>
  <si>
    <r>
      <rPr>
        <sz val="12"/>
        <color theme="1"/>
        <rFont val="宋体"/>
        <charset val="134"/>
      </rPr>
      <t>近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年（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年）教学综合评价成绩在所属学院的排名情况</t>
    </r>
  </si>
  <si>
    <r>
      <rPr>
        <sz val="12"/>
        <color theme="1"/>
        <rFont val="Times New Roman"/>
        <charset val="134"/>
      </rPr>
      <t xml:space="preserve">5 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）个学期列前</t>
    </r>
    <r>
      <rPr>
        <sz val="12"/>
        <color theme="1"/>
        <rFont val="Times New Roman"/>
        <charset val="134"/>
      </rPr>
      <t xml:space="preserve"> 30%</t>
    </r>
  </si>
  <si>
    <r>
      <rPr>
        <sz val="12"/>
        <color theme="1"/>
        <rFont val="Times New Roman"/>
        <charset val="134"/>
      </rPr>
      <t xml:space="preserve">5 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）个学期列前</t>
    </r>
    <r>
      <rPr>
        <sz val="12"/>
        <color theme="1"/>
        <rFont val="Times New Roman"/>
        <charset val="134"/>
      </rPr>
      <t xml:space="preserve"> 20%</t>
    </r>
  </si>
  <si>
    <r>
      <rPr>
        <sz val="12"/>
        <color theme="1"/>
        <rFont val="Times New Roman"/>
        <charset val="134"/>
      </rPr>
      <t xml:space="preserve">5 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）个学期列前</t>
    </r>
    <r>
      <rPr>
        <sz val="12"/>
        <color theme="1"/>
        <rFont val="Times New Roman"/>
        <charset val="134"/>
      </rPr>
      <t xml:space="preserve"> 10%</t>
    </r>
  </si>
  <si>
    <r>
      <rPr>
        <sz val="12"/>
        <color theme="1"/>
        <rFont val="宋体"/>
        <charset val="134"/>
      </rPr>
      <t>近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年（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年）内获得年度优秀教学奖情况</t>
    </r>
  </si>
  <si>
    <r>
      <rPr>
        <sz val="12"/>
        <color theme="1"/>
        <rFont val="宋体"/>
        <charset val="134"/>
      </rPr>
      <t>获</t>
    </r>
    <r>
      <rPr>
        <sz val="12"/>
        <color theme="1"/>
        <rFont val="Times New Roman"/>
        <charset val="134"/>
      </rPr>
      <t xml:space="preserve"> 2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）次及以上</t>
    </r>
  </si>
  <si>
    <r>
      <rPr>
        <sz val="12"/>
        <color theme="1"/>
        <rFont val="宋体"/>
        <charset val="134"/>
      </rPr>
      <t>获</t>
    </r>
    <r>
      <rPr>
        <sz val="12"/>
        <color theme="1"/>
        <rFont val="Times New Roman"/>
        <charset val="134"/>
      </rPr>
      <t xml:space="preserve"> 2 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）次及以上且含至少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次二等奖</t>
    </r>
  </si>
  <si>
    <r>
      <rPr>
        <sz val="12"/>
        <color theme="1"/>
        <rFont val="宋体"/>
        <charset val="134"/>
      </rPr>
      <t>获</t>
    </r>
    <r>
      <rPr>
        <sz val="12"/>
        <color theme="1"/>
        <rFont val="Times New Roman"/>
        <charset val="134"/>
      </rPr>
      <t xml:space="preserve"> 2 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）次及以上且含至少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次一等奖</t>
    </r>
  </si>
  <si>
    <r>
      <rPr>
        <sz val="12"/>
        <color theme="1"/>
        <rFont val="宋体"/>
        <charset val="134"/>
      </rPr>
      <t>近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年（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年）内获得教师授课竞赛奖情况</t>
    </r>
    <r>
      <rPr>
        <b/>
        <sz val="12"/>
        <color rgb="FFFF0000"/>
        <rFont val="宋体"/>
        <charset val="134"/>
      </rPr>
      <t>（按就高原则）</t>
    </r>
  </si>
  <si>
    <r>
      <rPr>
        <sz val="12"/>
        <color theme="1"/>
        <rFont val="Times New Roman"/>
        <charset val="134"/>
      </rPr>
      <t>C</t>
    </r>
    <r>
      <rPr>
        <sz val="12"/>
        <color theme="1"/>
        <rFont val="宋体"/>
        <charset val="134"/>
      </rPr>
      <t>类竞赛获奖</t>
    </r>
  </si>
  <si>
    <r>
      <rPr>
        <sz val="12"/>
        <color theme="1"/>
        <rFont val="Times New Roman"/>
        <charset val="134"/>
      </rPr>
      <t>B</t>
    </r>
    <r>
      <rPr>
        <sz val="12"/>
        <color theme="1"/>
        <rFont val="宋体"/>
        <charset val="134"/>
      </rPr>
      <t>类竞赛获奖</t>
    </r>
  </si>
  <si>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类竞赛获奖</t>
    </r>
  </si>
  <si>
    <r>
      <rPr>
        <sz val="12"/>
        <color theme="1"/>
        <rFont val="宋体"/>
        <charset val="134"/>
      </rPr>
      <t>近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年（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年）担任本科生导师、班主任</t>
    </r>
  </si>
  <si>
    <r>
      <rPr>
        <sz val="12"/>
        <color theme="1"/>
        <rFont val="宋体"/>
        <charset val="134"/>
      </rPr>
      <t>获优秀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次</t>
    </r>
  </si>
  <si>
    <r>
      <rPr>
        <sz val="12"/>
        <color theme="1"/>
        <rFont val="宋体"/>
        <charset val="134"/>
      </rPr>
      <t>获优秀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次</t>
    </r>
  </si>
  <si>
    <r>
      <rPr>
        <sz val="12"/>
        <color theme="1"/>
        <rFont val="宋体"/>
        <charset val="134"/>
      </rPr>
      <t>获优秀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次及以上</t>
    </r>
  </si>
  <si>
    <r>
      <rPr>
        <sz val="12"/>
        <color theme="1"/>
        <rFont val="宋体"/>
        <charset val="134"/>
      </rPr>
      <t>近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年（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年）指导学生毕业论文（设计）获校级及以上奖励情况</t>
    </r>
  </si>
  <si>
    <r>
      <rPr>
        <sz val="12"/>
        <color theme="1"/>
        <rFont val="宋体"/>
        <charset val="134"/>
      </rPr>
      <t>获评校级优秀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次</t>
    </r>
  </si>
  <si>
    <r>
      <rPr>
        <sz val="12"/>
        <color theme="1"/>
        <rFont val="宋体"/>
        <charset val="134"/>
      </rPr>
      <t>获评校级优秀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次</t>
    </r>
  </si>
  <si>
    <r>
      <rPr>
        <sz val="12"/>
        <color theme="1"/>
        <rFont val="宋体"/>
        <charset val="134"/>
      </rPr>
      <t>获评校级优秀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次及以上或省级优秀</t>
    </r>
  </si>
  <si>
    <r>
      <rPr>
        <sz val="12"/>
        <color theme="1"/>
        <rFont val="宋体"/>
        <charset val="134"/>
      </rPr>
      <t>近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年（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年）指导学生参加省级及以上竞赛或社会实践奖励情况</t>
    </r>
  </si>
  <si>
    <r>
      <rPr>
        <sz val="12"/>
        <color theme="1"/>
        <rFont val="宋体"/>
        <charset val="134"/>
      </rPr>
      <t>获省级奖励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次（前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奖级）</t>
    </r>
  </si>
  <si>
    <r>
      <rPr>
        <sz val="12"/>
        <color theme="1"/>
        <rFont val="宋体"/>
        <charset val="134"/>
      </rPr>
      <t>获省级奖励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次（前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奖级）</t>
    </r>
  </si>
  <si>
    <r>
      <rPr>
        <sz val="12"/>
        <color theme="1"/>
        <rFont val="宋体"/>
        <charset val="134"/>
      </rPr>
      <t>获省级奖励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次或获国家级奖励（前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奖级）</t>
    </r>
  </si>
  <si>
    <r>
      <rPr>
        <sz val="12"/>
        <color theme="1"/>
        <rFont val="宋体"/>
        <charset val="134"/>
      </rPr>
      <t>近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年（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年）指导学生获省级及以上大学生创新创业训练计划立项情况</t>
    </r>
  </si>
  <si>
    <r>
      <rPr>
        <sz val="12"/>
        <color theme="1"/>
        <rFont val="宋体"/>
        <charset val="134"/>
      </rPr>
      <t>获省级立项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次</t>
    </r>
  </si>
  <si>
    <r>
      <rPr>
        <sz val="12"/>
        <color theme="1"/>
        <rFont val="宋体"/>
        <charset val="134"/>
      </rPr>
      <t>获省级立项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次</t>
    </r>
  </si>
  <si>
    <r>
      <rPr>
        <sz val="12"/>
        <color theme="1"/>
        <rFont val="宋体"/>
        <charset val="134"/>
      </rPr>
      <t>获省级立项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次及以上或获国家级立项</t>
    </r>
  </si>
  <si>
    <r>
      <rPr>
        <sz val="12"/>
        <color theme="1"/>
        <rFont val="宋体"/>
        <charset val="134"/>
      </rPr>
      <t>近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年（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年）发表的教育教学研究论文（第一作者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通讯作者）情况</t>
    </r>
  </si>
  <si>
    <t>论文发表数量符合要求</t>
  </si>
  <si>
    <r>
      <rPr>
        <sz val="12"/>
        <color theme="1"/>
        <rFont val="宋体"/>
        <charset val="134"/>
      </rPr>
      <t>论文发表数量符合要求且含至少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篇四类期刊</t>
    </r>
  </si>
  <si>
    <r>
      <rPr>
        <sz val="12"/>
        <color theme="1"/>
        <rFont val="宋体"/>
        <charset val="134"/>
      </rPr>
      <t>论文发表数量符合要求且含至少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篇三类及以上期刊</t>
    </r>
  </si>
  <si>
    <r>
      <rPr>
        <sz val="12"/>
        <color theme="1"/>
        <rFont val="宋体"/>
        <charset val="134"/>
      </rPr>
      <t>近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年（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年）</t>
    </r>
    <r>
      <rPr>
        <b/>
        <sz val="12"/>
        <color rgb="FFFF0000"/>
        <rFont val="宋体"/>
        <charset val="134"/>
      </rPr>
      <t>主编高水平</t>
    </r>
    <r>
      <rPr>
        <sz val="12"/>
        <color theme="1"/>
        <rFont val="宋体"/>
        <charset val="134"/>
      </rPr>
      <t>教材情况</t>
    </r>
  </si>
  <si>
    <t>百佳出版</t>
  </si>
  <si>
    <t>省部级规划教材</t>
  </si>
  <si>
    <r>
      <rPr>
        <sz val="12"/>
        <color theme="1"/>
        <rFont val="宋体"/>
        <charset val="134"/>
      </rPr>
      <t>国家级规划教材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马工程教材</t>
    </r>
  </si>
  <si>
    <r>
      <rPr>
        <sz val="12"/>
        <color theme="1"/>
        <rFont val="宋体"/>
        <charset val="134"/>
      </rPr>
      <t>近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年（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年）</t>
    </r>
    <r>
      <rPr>
        <b/>
        <sz val="12"/>
        <color rgb="FFFF0000"/>
        <rFont val="宋体"/>
        <charset val="134"/>
      </rPr>
      <t>主持</t>
    </r>
    <r>
      <rPr>
        <sz val="12"/>
        <color theme="1"/>
        <rFont val="宋体"/>
        <charset val="134"/>
      </rPr>
      <t>省级及以上的教学研究课题情况</t>
    </r>
  </si>
  <si>
    <r>
      <rPr>
        <sz val="12"/>
        <color theme="1"/>
        <rFont val="宋体"/>
        <charset val="134"/>
      </rPr>
      <t>主持省级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项</t>
    </r>
  </si>
  <si>
    <r>
      <rPr>
        <sz val="12"/>
        <color theme="1"/>
        <rFont val="宋体"/>
        <charset val="134"/>
      </rPr>
      <t>主持省级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项</t>
    </r>
  </si>
  <si>
    <r>
      <rPr>
        <sz val="12"/>
        <color theme="1"/>
        <rFont val="宋体"/>
        <charset val="134"/>
      </rPr>
      <t>主持省级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项及以上或主持国家级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项</t>
    </r>
  </si>
  <si>
    <r>
      <rPr>
        <sz val="12"/>
        <color theme="1"/>
        <rFont val="宋体"/>
        <charset val="134"/>
      </rPr>
      <t>近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年（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年）</t>
    </r>
    <r>
      <rPr>
        <b/>
        <sz val="12"/>
        <color rgb="FFFF0000"/>
        <rFont val="宋体"/>
        <charset val="134"/>
      </rPr>
      <t>主持或参与</t>
    </r>
    <r>
      <rPr>
        <sz val="12"/>
        <color theme="1"/>
        <rFont val="宋体"/>
        <charset val="134"/>
      </rPr>
      <t>获得省级及以上教学成果奖情况</t>
    </r>
  </si>
  <si>
    <r>
      <rPr>
        <sz val="12"/>
        <color theme="1"/>
        <rFont val="宋体"/>
        <charset val="134"/>
      </rPr>
      <t>至少获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项省级三等奖</t>
    </r>
  </si>
  <si>
    <r>
      <rPr>
        <sz val="12"/>
        <color theme="1"/>
        <rFont val="宋体"/>
        <charset val="134"/>
      </rPr>
      <t>至少获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项省级二等奖</t>
    </r>
  </si>
  <si>
    <r>
      <rPr>
        <sz val="12"/>
        <color theme="1"/>
        <rFont val="宋体"/>
        <charset val="134"/>
      </rPr>
      <t>至少获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项省级一等奖或获国家级奖项</t>
    </r>
  </si>
  <si>
    <r>
      <rPr>
        <sz val="12"/>
        <color theme="1"/>
        <rFont val="宋体"/>
        <charset val="134"/>
      </rPr>
      <t>近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年（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年）</t>
    </r>
    <r>
      <rPr>
        <b/>
        <sz val="12"/>
        <color rgb="FFFF0000"/>
        <rFont val="宋体"/>
        <charset val="134"/>
      </rPr>
      <t>主持或参与（排名前</t>
    </r>
    <r>
      <rPr>
        <b/>
        <sz val="12"/>
        <color rgb="FFFF0000"/>
        <rFont val="Times New Roman"/>
        <charset val="134"/>
      </rPr>
      <t>2</t>
    </r>
    <r>
      <rPr>
        <b/>
        <sz val="12"/>
        <color rgb="FFFF0000"/>
        <rFont val="宋体"/>
        <charset val="134"/>
      </rPr>
      <t>）</t>
    </r>
    <r>
      <rPr>
        <sz val="12"/>
        <color theme="1"/>
        <rFont val="宋体"/>
        <charset val="134"/>
      </rPr>
      <t>省级及以上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宋体"/>
        <charset val="134"/>
      </rPr>
      <t>质量工程项目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>情况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</si>
  <si>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项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</si>
  <si>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项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</si>
  <si>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项及以上或获国家级</t>
    </r>
  </si>
  <si>
    <r>
      <rPr>
        <sz val="12"/>
        <color theme="1"/>
        <rFont val="宋体"/>
        <charset val="134"/>
      </rPr>
      <t>近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年（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年）内教学案例</t>
    </r>
    <r>
      <rPr>
        <b/>
        <sz val="12"/>
        <color rgb="FFFF0000"/>
        <rFont val="宋体"/>
        <charset val="134"/>
      </rPr>
      <t>（排名前</t>
    </r>
    <r>
      <rPr>
        <b/>
        <sz val="12"/>
        <color rgb="FFFF0000"/>
        <rFont val="Times New Roman"/>
        <charset val="134"/>
      </rPr>
      <t>2</t>
    </r>
    <r>
      <rPr>
        <b/>
        <sz val="12"/>
        <color rgb="FFFF0000"/>
        <rFont val="宋体"/>
        <charset val="134"/>
      </rPr>
      <t>）</t>
    </r>
    <r>
      <rPr>
        <sz val="12"/>
        <color theme="1"/>
        <rFont val="宋体"/>
        <charset val="134"/>
      </rPr>
      <t>入选全国专业学位教学案例库情况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</si>
  <si>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项及以上</t>
    </r>
  </si>
  <si>
    <t>指导和帮助青年教师，积极参与教学团队和教学梯队建设情况</t>
  </si>
  <si>
    <r>
      <rPr>
        <sz val="12"/>
        <color theme="1"/>
        <rFont val="宋体"/>
        <charset val="134"/>
      </rPr>
      <t>近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年，担任教学督导累计满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年</t>
    </r>
  </si>
  <si>
    <r>
      <rPr>
        <sz val="12"/>
        <color theme="1"/>
        <rFont val="宋体"/>
        <charset val="134"/>
      </rPr>
      <t>近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年，担任教学督导累计满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年</t>
    </r>
  </si>
  <si>
    <r>
      <rPr>
        <sz val="12"/>
        <color theme="1"/>
        <rFont val="宋体"/>
        <charset val="134"/>
      </rPr>
      <t>近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年，担任教学督导累计满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年及以上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</si>
</sst>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8"/>
      <color theme="1"/>
      <name val="黑体"/>
      <charset val="134"/>
    </font>
    <font>
      <sz val="18"/>
      <color theme="1"/>
      <name val="Times New Roman"/>
      <charset val="134"/>
    </font>
    <font>
      <b/>
      <sz val="18"/>
      <color theme="1"/>
      <name val="Times New Roman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b/>
      <sz val="12"/>
      <color rgb="FFFF0000"/>
      <name val="宋体"/>
      <charset val="134"/>
    </font>
    <font>
      <b/>
      <sz val="12"/>
      <color rgb="FFFF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center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0" xfId="0" applyProtection="1">
      <alignment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8" fillId="2" borderId="6" xfId="0" applyFont="1" applyFill="1" applyBorder="1" applyAlignment="1" applyProtection="1">
      <alignment horizontal="left" vertical="center"/>
      <protection locked="0"/>
    </xf>
    <xf numFmtId="0" fontId="1" fillId="0" borderId="6" xfId="0" applyFont="1" applyBorder="1" applyProtection="1">
      <alignment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justify" vertical="center" wrapText="1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justify" vertical="center"/>
      <protection locked="0"/>
    </xf>
    <xf numFmtId="0" fontId="10" fillId="0" borderId="6" xfId="0" applyFont="1" applyBorder="1" applyAlignment="1" applyProtection="1">
      <alignment horizontal="justify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" fillId="0" borderId="2" xfId="0" applyFont="1" applyBorder="1" applyProtection="1">
      <alignment vertical="center"/>
      <protection locked="0"/>
    </xf>
    <xf numFmtId="0" fontId="1" fillId="0" borderId="3" xfId="0" applyFont="1" applyBorder="1" applyProtection="1">
      <alignment vertical="center"/>
      <protection locked="0"/>
    </xf>
    <xf numFmtId="0" fontId="1" fillId="0" borderId="4" xfId="0" applyFont="1" applyBorder="1" applyProtection="1">
      <alignment vertical="center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9" fillId="0" borderId="2" xfId="0" applyFont="1" applyBorder="1" applyProtection="1">
      <alignment vertical="center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justify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zoomScale="85" zoomScaleNormal="85" topLeftCell="A2" workbookViewId="0">
      <selection activeCell="G9" sqref="G9"/>
    </sheetView>
  </sheetViews>
  <sheetFormatPr defaultColWidth="9" defaultRowHeight="15" outlineLevelCol="4"/>
  <cols>
    <col min="1" max="1" width="8.225" style="2" customWidth="1"/>
    <col min="2" max="2" width="73" style="3" customWidth="1"/>
    <col min="3" max="3" width="22.3583333333333" style="3" customWidth="1"/>
    <col min="4" max="4" width="13.4" style="1" customWidth="1"/>
    <col min="5" max="5" width="16.0166666666667" style="1" customWidth="1"/>
    <col min="6" max="16384" width="9" style="1"/>
  </cols>
  <sheetData>
    <row r="1" ht="39" customHeight="1" spans="1:5">
      <c r="A1" s="23" t="s">
        <v>0</v>
      </c>
      <c r="B1" s="24"/>
      <c r="C1" s="24"/>
      <c r="D1" s="24"/>
      <c r="E1" s="24"/>
    </row>
    <row r="2" ht="64" customHeight="1" spans="1:5">
      <c r="A2" s="25" t="s">
        <v>1</v>
      </c>
      <c r="B2" s="26"/>
      <c r="C2" s="26"/>
      <c r="D2" s="26"/>
      <c r="E2" s="26"/>
    </row>
    <row r="3" ht="41" customHeight="1" spans="1:5">
      <c r="A3" s="50" t="s">
        <v>2</v>
      </c>
      <c r="B3" s="46"/>
      <c r="C3" s="46"/>
      <c r="D3" s="46"/>
      <c r="E3" s="47"/>
    </row>
    <row r="4" ht="40" customHeight="1" spans="1:5">
      <c r="A4" s="28" t="s">
        <v>3</v>
      </c>
      <c r="B4" s="29"/>
      <c r="C4" s="29"/>
      <c r="D4" s="29"/>
      <c r="E4" s="30"/>
    </row>
    <row r="5" s="49" customFormat="1" ht="25.05" customHeight="1" spans="1:5">
      <c r="A5" s="31" t="s">
        <v>4</v>
      </c>
      <c r="B5" s="31" t="s">
        <v>5</v>
      </c>
      <c r="C5" s="32" t="s">
        <v>6</v>
      </c>
      <c r="D5" s="33" t="s">
        <v>7</v>
      </c>
      <c r="E5" s="33" t="s">
        <v>8</v>
      </c>
    </row>
    <row r="6" ht="25.05" customHeight="1" spans="1:5">
      <c r="A6" s="34">
        <v>1</v>
      </c>
      <c r="B6" s="35" t="s">
        <v>9</v>
      </c>
      <c r="C6" s="51" t="s">
        <v>10</v>
      </c>
      <c r="D6" s="37">
        <f>IF(C6="第一档：15-24",2,IF(C6="第二档：25-34",4,IF(C6="第三档：35及以上",6,0)))</f>
        <v>6</v>
      </c>
      <c r="E6" s="37">
        <f>0.01*D6</f>
        <v>0.06</v>
      </c>
    </row>
    <row r="7" ht="25.05" customHeight="1" spans="1:5">
      <c r="A7" s="34">
        <v>2</v>
      </c>
      <c r="B7" s="38" t="s">
        <v>11</v>
      </c>
      <c r="C7" s="52" t="s">
        <v>12</v>
      </c>
      <c r="D7" s="37">
        <f>IF(C7="第一档：2",2,IF(C7="第二档：3-4",4,IF(C7="第三档：5门及以上",6,0)))</f>
        <v>6</v>
      </c>
      <c r="E7" s="37">
        <f>0.03*D7</f>
        <v>0.18</v>
      </c>
    </row>
    <row r="8" ht="25.05" customHeight="1" spans="1:5">
      <c r="A8" s="34">
        <v>3</v>
      </c>
      <c r="B8" s="38" t="s">
        <v>13</v>
      </c>
      <c r="C8" s="52" t="s">
        <v>14</v>
      </c>
      <c r="D8" s="37">
        <f>IF(C8="第一档：200-299",2,IF(C8="第二档：300-399",4,IF(C8="第三档：400及以上",6,0)))</f>
        <v>6</v>
      </c>
      <c r="E8" s="37">
        <f>0.03*D8</f>
        <v>0.18</v>
      </c>
    </row>
    <row r="9" ht="25.05" customHeight="1" spans="1:5">
      <c r="A9" s="34">
        <v>4</v>
      </c>
      <c r="B9" s="38" t="s">
        <v>15</v>
      </c>
      <c r="C9" s="38" t="s">
        <v>16</v>
      </c>
      <c r="D9" s="37">
        <f>IF(C9="第一档：有5个学期列30%",2,IF(C9="第二档：有5个学期列前20%",4,IF(C9="第三档：有5个学期列前10%",6,0)))</f>
        <v>6</v>
      </c>
      <c r="E9" s="37">
        <f>0.05*D9</f>
        <v>0.3</v>
      </c>
    </row>
    <row r="10" ht="25.05" customHeight="1" spans="1:5">
      <c r="A10" s="34">
        <v>5</v>
      </c>
      <c r="B10" s="40" t="s">
        <v>17</v>
      </c>
      <c r="C10" s="40" t="s">
        <v>18</v>
      </c>
      <c r="D10" s="37">
        <f>IF(C10="第一档：获2次及以上",2,IF(C10="第二档：获2次及以上且含至少1次二等奖",4,IF(C10="第三档：获2次及以上且含至少1次一等奖",6,0)))</f>
        <v>6</v>
      </c>
      <c r="E10" s="37">
        <f>0.02*D10</f>
        <v>0.12</v>
      </c>
    </row>
    <row r="11" ht="25.05" customHeight="1" spans="1:5">
      <c r="A11" s="34">
        <v>6</v>
      </c>
      <c r="B11" s="40" t="s">
        <v>19</v>
      </c>
      <c r="C11" s="40" t="s">
        <v>20</v>
      </c>
      <c r="D11" s="37">
        <f>IF(C11="第一档：C类竞赛获奖",2,IF(C11="第二档：B类竞赛获奖",4,IF(C11="第三档：A类竞赛获奖",6,0)))</f>
        <v>6</v>
      </c>
      <c r="E11" s="37">
        <f>0.08*D11</f>
        <v>0.48</v>
      </c>
    </row>
    <row r="12" ht="25.05" customHeight="1" spans="1:5">
      <c r="A12" s="34">
        <v>7</v>
      </c>
      <c r="B12" s="40" t="s">
        <v>21</v>
      </c>
      <c r="C12" s="40" t="s">
        <v>22</v>
      </c>
      <c r="D12" s="37">
        <f>IF(C12="第一档：获优秀1次",2,IF(C12="第二档：获优秀2次",4,IF(C12="第三档：获优秀3次",6,0)))</f>
        <v>6</v>
      </c>
      <c r="E12" s="37">
        <f>0.05*D12</f>
        <v>0.3</v>
      </c>
    </row>
    <row r="13" ht="25.05" customHeight="1" spans="1:5">
      <c r="A13" s="34">
        <v>8</v>
      </c>
      <c r="B13" s="42" t="s">
        <v>23</v>
      </c>
      <c r="C13" s="40" t="s">
        <v>24</v>
      </c>
      <c r="D13" s="37">
        <f>IF(C13="第一档：获评校级优秀3次",2,IF(C13="第二档：获评校级优秀4次",4,IF(C13="第三档：获评校级优秀5次及以上或省级优秀",6,0)))</f>
        <v>6</v>
      </c>
      <c r="E13" s="37">
        <f>0.07*D13</f>
        <v>0.42</v>
      </c>
    </row>
    <row r="14" ht="25.05" customHeight="1" spans="1:5">
      <c r="A14" s="34">
        <v>9</v>
      </c>
      <c r="B14" s="42" t="s">
        <v>25</v>
      </c>
      <c r="C14" s="40" t="s">
        <v>26</v>
      </c>
      <c r="D14" s="37">
        <f>IF(C14="第一档：获省级奖励1次",2,IF(C14="第二档：获省级奖励2次",4,IF(C14="第三档：获省级奖励3次或获国家级奖励",6,0)))</f>
        <v>6</v>
      </c>
      <c r="E14" s="37">
        <f>0.06*D14</f>
        <v>0.36</v>
      </c>
    </row>
    <row r="15" ht="25.05" customHeight="1" spans="1:5">
      <c r="A15" s="34">
        <v>10</v>
      </c>
      <c r="B15" s="42" t="s">
        <v>27</v>
      </c>
      <c r="C15" s="40" t="s">
        <v>28</v>
      </c>
      <c r="D15" s="37">
        <f>IF(C15="第一档：获省级立项1次",2,IF(C15="第二档：获省级立项2次",4,IF(C15="第三档：获省级立项3次及以上或获国家级立项",6,0)))</f>
        <v>6</v>
      </c>
      <c r="E15" s="37">
        <f>0.06*D15</f>
        <v>0.36</v>
      </c>
    </row>
    <row r="16" ht="25.05" customHeight="1" spans="1:5">
      <c r="A16" s="34">
        <v>11</v>
      </c>
      <c r="B16" s="42" t="s">
        <v>29</v>
      </c>
      <c r="C16" s="40" t="s">
        <v>30</v>
      </c>
      <c r="D16" s="37">
        <f>IF(C16="第一档：论文发表数量符合要求",2,IF(C16="第二档：论文发表数量符合要求且含至少1篇四类期刊",4,IF(C16="第三档：论文发表数量符合要求且含至少1篇三类及以上期刊",6,0)))</f>
        <v>6</v>
      </c>
      <c r="E16" s="37">
        <f>0.08*D16</f>
        <v>0.48</v>
      </c>
    </row>
    <row r="17" ht="25.05" customHeight="1" spans="1:5">
      <c r="A17" s="34">
        <v>12</v>
      </c>
      <c r="B17" s="40" t="s">
        <v>31</v>
      </c>
      <c r="C17" s="40" t="s">
        <v>32</v>
      </c>
      <c r="D17" s="37">
        <f>IF(C17="第一档：百佳出版",2,IF(C17="第二档：省部级规划教材",4,IF(C17="第三档：国家级规划教材/马工程教材",6,0)))</f>
        <v>6</v>
      </c>
      <c r="E17" s="37">
        <f>0.1*D17</f>
        <v>0.6</v>
      </c>
    </row>
    <row r="18" ht="25.05" customHeight="1" spans="1:5">
      <c r="A18" s="34">
        <v>13</v>
      </c>
      <c r="B18" s="40" t="s">
        <v>33</v>
      </c>
      <c r="C18" s="40" t="s">
        <v>34</v>
      </c>
      <c r="D18" s="37">
        <f>IF(C18="第一档：主持省级1项",2,IF(C18="第二档：主持省级2项",4,IF(C18="第三档：主持省级3项及以上或主持国家级1项",6,0)))</f>
        <v>6</v>
      </c>
      <c r="E18" s="37">
        <f>0.1*D18</f>
        <v>0.6</v>
      </c>
    </row>
    <row r="19" ht="25.05" customHeight="1" spans="1:5">
      <c r="A19" s="34">
        <v>14</v>
      </c>
      <c r="B19" s="40" t="s">
        <v>35</v>
      </c>
      <c r="C19" s="40" t="s">
        <v>36</v>
      </c>
      <c r="D19" s="37">
        <f>IF(C19="第一档：至少获1项省级三等奖",2,IF(C19="第二档：至少获1项省级二等奖",4,IF(C19="第三档：至少获1项省级一等奖或国家级奖项",6,0)))</f>
        <v>6</v>
      </c>
      <c r="E19" s="37">
        <f>0.1*D19</f>
        <v>0.6</v>
      </c>
    </row>
    <row r="20" ht="25.05" customHeight="1" spans="1:5">
      <c r="A20" s="34">
        <v>15</v>
      </c>
      <c r="B20" s="40" t="s">
        <v>37</v>
      </c>
      <c r="C20" s="40" t="s">
        <v>38</v>
      </c>
      <c r="D20" s="37">
        <f>IF(C20="第一档：1项",2,IF(C20="第二档：2项",4,IF(C20="第三档：3项及以上或获国家级",6,0)))</f>
        <v>6</v>
      </c>
      <c r="E20" s="37">
        <f>0.1*D20</f>
        <v>0.6</v>
      </c>
    </row>
    <row r="21" ht="25.05" customHeight="1" spans="1:5">
      <c r="A21" s="34">
        <v>16</v>
      </c>
      <c r="B21" s="43" t="s">
        <v>39</v>
      </c>
      <c r="C21" s="40" t="s">
        <v>40</v>
      </c>
      <c r="D21" s="37">
        <f>IF(C21="第一档：1项",2,IF(C21="第二档：2项",4,IF(C21="第三档：3项及以上",6,0)))</f>
        <v>6</v>
      </c>
      <c r="E21" s="37">
        <f>0.03*D21</f>
        <v>0.18</v>
      </c>
    </row>
    <row r="22" ht="25.05" customHeight="1" spans="1:5">
      <c r="A22" s="34">
        <v>17</v>
      </c>
      <c r="B22" s="40" t="s">
        <v>41</v>
      </c>
      <c r="C22" s="40" t="s">
        <v>42</v>
      </c>
      <c r="D22" s="37">
        <f>IF(C22="第一档：担任教学督导累计满2年",2,IF(C22="第二档：担任教学督导累计满3年",4,IF(C22="第三档：担任教学督导累计满4年及以上",6,0)))</f>
        <v>6</v>
      </c>
      <c r="E22" s="37">
        <f>0.03*D22</f>
        <v>0.18</v>
      </c>
    </row>
    <row r="23" ht="25.05" customHeight="1" spans="1:5">
      <c r="A23" s="44" t="s">
        <v>43</v>
      </c>
      <c r="B23" s="44"/>
      <c r="C23" s="44"/>
      <c r="D23" s="37">
        <f>SUM(D6:D22)</f>
        <v>102</v>
      </c>
      <c r="E23" s="37">
        <f>SUM(E6:E22)</f>
        <v>6</v>
      </c>
    </row>
  </sheetData>
  <sheetProtection sheet="1" objects="1"/>
  <mergeCells count="5">
    <mergeCell ref="A1:E1"/>
    <mergeCell ref="A2:E2"/>
    <mergeCell ref="A3:E3"/>
    <mergeCell ref="A4:E4"/>
    <mergeCell ref="A23:B23"/>
  </mergeCells>
  <dataValidations count="17">
    <dataValidation type="list" allowBlank="1" showInputMessage="1" showErrorMessage="1" sqref="C6">
      <formula1>"第一档：15-24,第二档：25-34,第三档：35及以上,均不满足"</formula1>
    </dataValidation>
    <dataValidation type="list" allowBlank="1" showInputMessage="1" showErrorMessage="1" sqref="C7">
      <formula1>"第一档：2,第二档：3-4,第三档：5门及以上,均不满足"</formula1>
    </dataValidation>
    <dataValidation type="list" allowBlank="1" showInputMessage="1" showErrorMessage="1" sqref="C8">
      <formula1>"第一档：200-299,第二档：300-399,第三档：400及以上,均不满足"</formula1>
    </dataValidation>
    <dataValidation type="list" allowBlank="1" showInputMessage="1" showErrorMessage="1" sqref="C9">
      <formula1>"第一档：有5个学期列30%,第二档：有5个学期列前20%,第三档：有5个学期列前10%,均不满足"</formula1>
    </dataValidation>
    <dataValidation type="list" allowBlank="1" showInputMessage="1" showErrorMessage="1" sqref="C10">
      <formula1>"第一档：获2次及以上,第二档：获2次及以上且含至少1次二等奖,第三档：获2次及以上且含至少1次一等奖,均不满足"</formula1>
    </dataValidation>
    <dataValidation type="list" allowBlank="1" showInputMessage="1" showErrorMessage="1" sqref="C11">
      <formula1>"第一档：C类竞赛获奖,第二档：B类竞赛获奖,第三档：A类竞赛获奖,均不满足"</formula1>
    </dataValidation>
    <dataValidation type="list" allowBlank="1" showInputMessage="1" showErrorMessage="1" sqref="C12">
      <formula1>"第一档：获优秀1次,第二档：获优秀2次,第三档：获优秀3次,均不满足"</formula1>
    </dataValidation>
    <dataValidation type="list" allowBlank="1" showInputMessage="1" showErrorMessage="1" sqref="C13">
      <formula1>"第一档：获评校级优秀3次,第二档：获评校级优秀4次,第三档：获评校级优秀5次及以上或省级优秀,均不满足"</formula1>
    </dataValidation>
    <dataValidation type="list" allowBlank="1" showInputMessage="1" showErrorMessage="1" sqref="C14">
      <formula1>"第一档：获省级奖励1次,第二档：获省级奖励2次,第三档：获省级奖励3次或获国家级奖励,均不满足"</formula1>
    </dataValidation>
    <dataValidation type="list" allowBlank="1" showInputMessage="1" showErrorMessage="1" sqref="C15">
      <formula1>"第一档：获省级立项1次,第二档：获省级立项2次,第三档：获省级立项3次及以上或获国家级立项,均不满足"</formula1>
    </dataValidation>
    <dataValidation type="list" allowBlank="1" showInputMessage="1" showErrorMessage="1" sqref="C16">
      <formula1>"第一档：论文发表数量符合要求,第二档：论文发表数量符合要求且含至少1篇四类期刊,第三档：论文发表数量符合要求且含至少1篇三类及以上期刊,均不满足"</formula1>
    </dataValidation>
    <dataValidation type="list" allowBlank="1" showInputMessage="1" showErrorMessage="1" sqref="C17">
      <formula1>"第一档：百佳出版,第二档：省部级规划教材,第三档：国家级规划教材/马工程教材,均不满足"</formula1>
    </dataValidation>
    <dataValidation type="list" allowBlank="1" showInputMessage="1" showErrorMessage="1" sqref="C18">
      <formula1>"第一档：主持省级1项,第二档：主持省级2项,第三档：主持省级3项及以上或主持国家级1项,均不满足"</formula1>
    </dataValidation>
    <dataValidation type="list" allowBlank="1" showInputMessage="1" showErrorMessage="1" sqref="C19">
      <formula1>"第一档：至少获1项省级三等奖,第二档：至少获1项省级二等奖,第三档：至少获1项省级一等奖或国家级奖项,均不满足"</formula1>
    </dataValidation>
    <dataValidation type="list" allowBlank="1" showInputMessage="1" showErrorMessage="1" sqref="C20">
      <formula1>"第一档：1项,第二档：2项,第三档：3项及以上或获国家级,均不满足"</formula1>
    </dataValidation>
    <dataValidation type="list" allowBlank="1" showInputMessage="1" showErrorMessage="1" sqref="C21">
      <formula1>"第一档：1项,第二档：2项,第三档：3项及以上,均不满足"</formula1>
    </dataValidation>
    <dataValidation type="list" allowBlank="1" showInputMessage="1" showErrorMessage="1" sqref="C22">
      <formula1>"第一档：担任教学督导累计满2年,第二档：担任教学督导累计满3年,第三档：担任教学督导累计满4年及以上,均不满足"</formula1>
    </dataValidation>
  </dataValidations>
  <pageMargins left="0.7" right="0.7" top="0.75" bottom="0.75" header="0.3" footer="0.3"/>
  <pageSetup paperSize="9" scale="7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zoomScale="85" zoomScaleNormal="85" workbookViewId="0">
      <selection activeCell="G8" sqref="G8"/>
    </sheetView>
  </sheetViews>
  <sheetFormatPr defaultColWidth="9" defaultRowHeight="13.5" outlineLevelCol="4"/>
  <cols>
    <col min="1" max="1" width="8.225" customWidth="1"/>
    <col min="2" max="2" width="73.0083333333333" customWidth="1"/>
    <col min="3" max="3" width="14.5416666666667" customWidth="1"/>
    <col min="4" max="4" width="11.875" customWidth="1"/>
    <col min="5" max="5" width="14.5416666666667" customWidth="1"/>
  </cols>
  <sheetData>
    <row r="1" ht="45" customHeight="1" spans="1:5">
      <c r="A1" s="23" t="s">
        <v>0</v>
      </c>
      <c r="B1" s="24"/>
      <c r="C1" s="24"/>
      <c r="D1" s="24"/>
      <c r="E1" s="24"/>
    </row>
    <row r="2" ht="64" customHeight="1" spans="1:5">
      <c r="A2" s="25" t="s">
        <v>44</v>
      </c>
      <c r="B2" s="26"/>
      <c r="C2" s="26"/>
      <c r="D2" s="26"/>
      <c r="E2" s="26"/>
    </row>
    <row r="3" ht="49" customHeight="1" spans="1:5">
      <c r="A3" s="45" t="s">
        <v>2</v>
      </c>
      <c r="B3" s="46"/>
      <c r="C3" s="46"/>
      <c r="D3" s="46"/>
      <c r="E3" s="47"/>
    </row>
    <row r="4" ht="37" customHeight="1" spans="1:5">
      <c r="A4" s="28" t="s">
        <v>45</v>
      </c>
      <c r="B4" s="29"/>
      <c r="C4" s="29"/>
      <c r="D4" s="29"/>
      <c r="E4" s="30"/>
    </row>
    <row r="5" ht="25" customHeight="1" spans="1:5">
      <c r="A5" s="31" t="s">
        <v>4</v>
      </c>
      <c r="B5" s="31" t="s">
        <v>5</v>
      </c>
      <c r="C5" s="32" t="s">
        <v>6</v>
      </c>
      <c r="D5" s="33" t="s">
        <v>7</v>
      </c>
      <c r="E5" s="33" t="s">
        <v>8</v>
      </c>
    </row>
    <row r="6" ht="25" customHeight="1" spans="1:5">
      <c r="A6" s="48">
        <v>1</v>
      </c>
      <c r="B6" s="38" t="s">
        <v>46</v>
      </c>
      <c r="C6" s="36"/>
      <c r="D6" s="37">
        <f>IF(C6="第一档：2",2,IF(C6="第二档：3-4",4,IF(C6="第三档：5门及以上",6,0)))</f>
        <v>0</v>
      </c>
      <c r="E6" s="37">
        <f>0.03*D6</f>
        <v>0</v>
      </c>
    </row>
    <row r="7" ht="25" customHeight="1" spans="1:5">
      <c r="A7" s="34">
        <v>2</v>
      </c>
      <c r="B7" s="38" t="s">
        <v>47</v>
      </c>
      <c r="C7" s="36"/>
      <c r="D7" s="37">
        <f>IF(C7="第一档：200-299",2,IF(C7="第二档：300-399",4,IF(C7="第三档：400及以上",6,0)))</f>
        <v>0</v>
      </c>
      <c r="E7" s="37">
        <f>0.03*D7</f>
        <v>0</v>
      </c>
    </row>
    <row r="8" ht="25" customHeight="1" spans="1:5">
      <c r="A8" s="48">
        <v>3</v>
      </c>
      <c r="B8" s="38" t="s">
        <v>48</v>
      </c>
      <c r="C8" s="39"/>
      <c r="D8" s="37">
        <f>IF(C8="第一档：有3个学期列30%",2,IF(C8="第二档：有3个学期列前20%",4,IF(C8="第三档：有3个学期列前10%",6,0)))</f>
        <v>0</v>
      </c>
      <c r="E8" s="37">
        <f>0.07*D8</f>
        <v>0</v>
      </c>
    </row>
    <row r="9" ht="25" customHeight="1" spans="1:5">
      <c r="A9" s="34">
        <v>4</v>
      </c>
      <c r="B9" s="40" t="s">
        <v>49</v>
      </c>
      <c r="C9" s="41"/>
      <c r="D9" s="37">
        <f>IF(C9="第一档：获1次及以上",2,IF(C9="第二档：获1次及以上且含至少1次二等奖",4,IF(C9="第三档：获1次及以上且含至少1次一等奖",6,0)))</f>
        <v>0</v>
      </c>
      <c r="E9" s="37">
        <f>0.02*D9</f>
        <v>0</v>
      </c>
    </row>
    <row r="10" ht="25" customHeight="1" spans="1:5">
      <c r="A10" s="48">
        <v>5</v>
      </c>
      <c r="B10" s="40" t="s">
        <v>50</v>
      </c>
      <c r="C10" s="41"/>
      <c r="D10" s="37">
        <f>IF(C10="第一档：C类竞赛获奖",2,IF(C10="第二档：B类竞赛获奖",4,IF(C10="第三档：A类竞赛获奖",6,0)))</f>
        <v>0</v>
      </c>
      <c r="E10" s="37">
        <f>0.08*D10</f>
        <v>0</v>
      </c>
    </row>
    <row r="11" ht="25" customHeight="1" spans="1:5">
      <c r="A11" s="34">
        <v>6</v>
      </c>
      <c r="B11" s="40" t="s">
        <v>51</v>
      </c>
      <c r="C11" s="41"/>
      <c r="D11" s="37">
        <f>IF(C11="第一档：获优秀1次",2,IF(C11="第二档：获优秀2次",4,IF(C11="第三档：获优秀3次",6,0)))</f>
        <v>0</v>
      </c>
      <c r="E11" s="37">
        <f>0.05*D11</f>
        <v>0</v>
      </c>
    </row>
    <row r="12" ht="25" customHeight="1" spans="1:5">
      <c r="A12" s="48">
        <v>7</v>
      </c>
      <c r="B12" s="42" t="s">
        <v>52</v>
      </c>
      <c r="C12" s="40"/>
      <c r="D12" s="37">
        <f>IF(C12="第一档：获评校级优秀3次",2,IF(C12="第二档：获评校级优秀4次",4,IF(C12="第三档：获评校级优秀5次及以上或省级优秀",6,0)))</f>
        <v>0</v>
      </c>
      <c r="E12" s="37">
        <f>0.07*D12</f>
        <v>0</v>
      </c>
    </row>
    <row r="13" ht="25" customHeight="1" spans="1:5">
      <c r="A13" s="34">
        <v>8</v>
      </c>
      <c r="B13" s="42" t="s">
        <v>53</v>
      </c>
      <c r="C13" s="41"/>
      <c r="D13" s="37">
        <f>IF(C13="第一档：获省级奖励1次",2,IF(C13="第二档：获省级奖励2次",4,IF(C13="第三档：获省级奖励3次或获国家级奖励",6,0)))</f>
        <v>0</v>
      </c>
      <c r="E13" s="37">
        <f>0.06*D13</f>
        <v>0</v>
      </c>
    </row>
    <row r="14" ht="25" customHeight="1" spans="1:5">
      <c r="A14" s="48">
        <v>9</v>
      </c>
      <c r="B14" s="42" t="s">
        <v>54</v>
      </c>
      <c r="C14" s="41"/>
      <c r="D14" s="37">
        <f>IF(C14="第一档：获省级立项1次",2,IF(C14="第二档：获省级立项2次",4,IF(C14="第三档：获省级立项3次及以上或获国家级立项",6,0)))</f>
        <v>0</v>
      </c>
      <c r="E14" s="37">
        <f>0.06*D14</f>
        <v>0</v>
      </c>
    </row>
    <row r="15" ht="25" customHeight="1" spans="1:5">
      <c r="A15" s="34">
        <v>10</v>
      </c>
      <c r="B15" s="42" t="s">
        <v>55</v>
      </c>
      <c r="C15" s="41"/>
      <c r="D15" s="37">
        <f>IF(C15="第一档：论文发表数量符合要求",2,IF(C15="第二档：论文发表数量符合要求且含至少1篇四类期刊",4,IF(C15="第三档：论文发表数量符合要求且含至少1篇三类及以上期刊",6,0)))</f>
        <v>0</v>
      </c>
      <c r="E15" s="37">
        <f>0.08*D15</f>
        <v>0</v>
      </c>
    </row>
    <row r="16" ht="25" customHeight="1" spans="1:5">
      <c r="A16" s="48">
        <v>11</v>
      </c>
      <c r="B16" s="40" t="s">
        <v>56</v>
      </c>
      <c r="C16" s="41"/>
      <c r="D16" s="37">
        <f>IF(C16="第一档：百佳出版",2,IF(C16="第二档：省部级规划教材",4,IF(C16="第三档：国家级规划教材/马工程教材",6,0)))</f>
        <v>0</v>
      </c>
      <c r="E16" s="37">
        <f t="shared" ref="E16:E19" si="0">0.1*D16</f>
        <v>0</v>
      </c>
    </row>
    <row r="17" ht="25" customHeight="1" spans="1:5">
      <c r="A17" s="34">
        <v>12</v>
      </c>
      <c r="B17" s="40" t="s">
        <v>57</v>
      </c>
      <c r="C17" s="41"/>
      <c r="D17" s="37">
        <f>IF(C17="第一档：主持省级1项",2,IF(C17="第二档：主持省级2项",4,IF(C17="第三档：主持省级3项及以上或主持国家级1项",6,0)))</f>
        <v>0</v>
      </c>
      <c r="E17" s="37">
        <f t="shared" si="0"/>
        <v>0</v>
      </c>
    </row>
    <row r="18" ht="25" customHeight="1" spans="1:5">
      <c r="A18" s="48">
        <v>13</v>
      </c>
      <c r="B18" s="40" t="s">
        <v>58</v>
      </c>
      <c r="C18" s="41"/>
      <c r="D18" s="37">
        <f>IF(C18="第一档：至少获1项省级三等奖",2,IF(C18="第二档：至少获1项省级二等奖",4,IF(C18="第三档：至少获1项省级一等奖或国家级奖项",6,0)))</f>
        <v>0</v>
      </c>
      <c r="E18" s="37">
        <f t="shared" si="0"/>
        <v>0</v>
      </c>
    </row>
    <row r="19" ht="25" customHeight="1" spans="1:5">
      <c r="A19" s="34">
        <v>14</v>
      </c>
      <c r="B19" s="40" t="s">
        <v>59</v>
      </c>
      <c r="C19" s="41"/>
      <c r="D19" s="37">
        <f>IF(C19="第一档：1项",2,IF(C19="第二档：2项",4,IF(C19="第三档：3项及以上或获国家级",6,0)))</f>
        <v>0</v>
      </c>
      <c r="E19" s="37">
        <f t="shared" si="0"/>
        <v>0</v>
      </c>
    </row>
    <row r="20" ht="25" customHeight="1" spans="1:5">
      <c r="A20" s="48">
        <v>15</v>
      </c>
      <c r="B20" s="43" t="s">
        <v>60</v>
      </c>
      <c r="C20" s="41"/>
      <c r="D20" s="37">
        <f>IF(C20="第一档：1项",2,IF(C20="第二档：2项",4,IF(C20="第三档：3项及以上",6,0)))</f>
        <v>0</v>
      </c>
      <c r="E20" s="37">
        <f>0.05*D20</f>
        <v>0</v>
      </c>
    </row>
    <row r="21" ht="25" customHeight="1" spans="1:5">
      <c r="A21" s="44" t="s">
        <v>43</v>
      </c>
      <c r="B21" s="44"/>
      <c r="C21" s="44"/>
      <c r="D21" s="37">
        <f>SUM(D6:D20)</f>
        <v>0</v>
      </c>
      <c r="E21" s="37">
        <f>SUM(E6:E20)</f>
        <v>0</v>
      </c>
    </row>
  </sheetData>
  <sheetProtection sheet="1" objects="1"/>
  <mergeCells count="5">
    <mergeCell ref="A1:E1"/>
    <mergeCell ref="A2:E2"/>
    <mergeCell ref="A3:E3"/>
    <mergeCell ref="A4:E4"/>
    <mergeCell ref="A21:B21"/>
  </mergeCells>
  <dataValidations count="15">
    <dataValidation type="list" allowBlank="1" showInputMessage="1" showErrorMessage="1" sqref="C6">
      <formula1>"第一档：2,第二档：3-4,第三档：5门及以上,均不满足"</formula1>
    </dataValidation>
    <dataValidation type="list" allowBlank="1" showInputMessage="1" showErrorMessage="1" sqref="C7">
      <formula1>"第一档：200-299,第二档：300-399,第三档：400及以上,均不满足"</formula1>
    </dataValidation>
    <dataValidation type="list" allowBlank="1" showInputMessage="1" showErrorMessage="1" sqref="C8">
      <formula1>"第一档：有3个学期列30%,第二档：有3个学期列前20%,第三档：有3个学期列前10%,均不满足"</formula1>
    </dataValidation>
    <dataValidation type="list" allowBlank="1" showInputMessage="1" showErrorMessage="1" sqref="C9">
      <formula1>"第一档：获1次及以上,第二档：获1次及以上且含至少1次二等奖,第三档：获1次及以上且含至少1次一等奖,均不满足"</formula1>
    </dataValidation>
    <dataValidation type="list" allowBlank="1" showInputMessage="1" showErrorMessage="1" sqref="C10">
      <formula1>"第一档：C类竞赛获奖,第二档：B类竞赛获奖,第三档：A类竞赛获奖,均不满足"</formula1>
    </dataValidation>
    <dataValidation type="list" allowBlank="1" showInputMessage="1" showErrorMessage="1" sqref="C11">
      <formula1>"第一档：获优秀1次,第二档：获优秀2次,第三档：获优秀3次,均不满足"</formula1>
    </dataValidation>
    <dataValidation type="list" allowBlank="1" showInputMessage="1" showErrorMessage="1" sqref="C12">
      <formula1>"第一档：获评校级优秀3次,第二档：获评校级优秀4次,第三档：获评校级优秀5次及以上或省级优秀,均不满足"</formula1>
    </dataValidation>
    <dataValidation type="list" allowBlank="1" showInputMessage="1" showErrorMessage="1" sqref="C13">
      <formula1>"第一档：获省级奖励1次,第二档：获省级奖励2次,第三档：获省级奖励3次或获国家级奖励,均不满足"</formula1>
    </dataValidation>
    <dataValidation type="list" allowBlank="1" showInputMessage="1" showErrorMessage="1" sqref="C14">
      <formula1>"第一档：获省级立项1次,第二档：获省级立项2次,第三档：获省级立项3次及以上或获国家级立项,均不满足"</formula1>
    </dataValidation>
    <dataValidation type="list" allowBlank="1" showInputMessage="1" showErrorMessage="1" sqref="C15">
      <formula1>"第一档：论文发表数量符合要求,第二档：论文发表数量符合要求且含至少1篇四类期刊,第三档：论文发表数量符合要求且含至少1篇三类及以上期刊,均不满足"</formula1>
    </dataValidation>
    <dataValidation type="list" allowBlank="1" showInputMessage="1" showErrorMessage="1" sqref="C16">
      <formula1>"第一档：百佳出版,第二档：省部级规划教材,第三档：国家级规划教材/马工程教材,均不满足"</formula1>
    </dataValidation>
    <dataValidation type="list" allowBlank="1" showInputMessage="1" showErrorMessage="1" sqref="C17">
      <formula1>"第一档：主持省级1项,第二档：主持省级2项,第三档：主持省级3项及以上或主持国家级1项,均不满足"</formula1>
    </dataValidation>
    <dataValidation type="list" allowBlank="1" showInputMessage="1" showErrorMessage="1" sqref="C18">
      <formula1>"第一档：至少获1项省级三等奖,第二档：至少获1项省级二等奖,第三档：至少获1项省级一等奖或国家级奖项,均不满足"</formula1>
    </dataValidation>
    <dataValidation type="list" allowBlank="1" showInputMessage="1" showErrorMessage="1" sqref="C19">
      <formula1>"第一档：1项,第二档：2项,第三档：3项及以上或获国家级,均不满足"</formula1>
    </dataValidation>
    <dataValidation type="list" allowBlank="1" showInputMessage="1" showErrorMessage="1" sqref="C20">
      <formula1>"第一档：1项,第二档：2项,第三档：3项及以上,均不满足"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zoomScale="85" zoomScaleNormal="85" workbookViewId="0">
      <selection activeCell="C8" sqref="C8"/>
    </sheetView>
  </sheetViews>
  <sheetFormatPr defaultColWidth="9" defaultRowHeight="13.5" outlineLevelCol="4"/>
  <cols>
    <col min="1" max="1" width="8.225" style="22" customWidth="1"/>
    <col min="2" max="2" width="73.0083333333333" style="22" customWidth="1"/>
    <col min="3" max="3" width="14.5416666666667" style="22" customWidth="1"/>
    <col min="4" max="4" width="13.375" style="22" customWidth="1"/>
    <col min="5" max="5" width="14.5416666666667" style="22" customWidth="1"/>
  </cols>
  <sheetData>
    <row r="1" ht="39" customHeight="1" spans="1:5">
      <c r="A1" s="23" t="s">
        <v>0</v>
      </c>
      <c r="B1" s="24"/>
      <c r="C1" s="24"/>
      <c r="D1" s="24"/>
      <c r="E1" s="24"/>
    </row>
    <row r="2" ht="64" customHeight="1" spans="1:5">
      <c r="A2" s="25" t="s">
        <v>61</v>
      </c>
      <c r="B2" s="26"/>
      <c r="C2" s="26"/>
      <c r="D2" s="26"/>
      <c r="E2" s="26"/>
    </row>
    <row r="3" ht="34" customHeight="1" spans="1:5">
      <c r="A3" s="27" t="s">
        <v>2</v>
      </c>
      <c r="B3" s="27"/>
      <c r="C3" s="27"/>
      <c r="D3" s="27"/>
      <c r="E3" s="27"/>
    </row>
    <row r="4" ht="42" customHeight="1" spans="1:5">
      <c r="A4" s="28" t="s">
        <v>62</v>
      </c>
      <c r="B4" s="29"/>
      <c r="C4" s="29"/>
      <c r="D4" s="29"/>
      <c r="E4" s="30"/>
    </row>
    <row r="5" ht="42" customHeight="1" spans="1:5">
      <c r="A5" s="31" t="s">
        <v>4</v>
      </c>
      <c r="B5" s="31" t="s">
        <v>5</v>
      </c>
      <c r="C5" s="32" t="s">
        <v>6</v>
      </c>
      <c r="D5" s="33" t="s">
        <v>7</v>
      </c>
      <c r="E5" s="33" t="s">
        <v>8</v>
      </c>
    </row>
    <row r="6" ht="25" customHeight="1" spans="1:5">
      <c r="A6" s="34">
        <v>1</v>
      </c>
      <c r="B6" s="35" t="s">
        <v>9</v>
      </c>
      <c r="C6" s="36"/>
      <c r="D6" s="37">
        <f>IF(C6="第一档：15-24",2,IF(C6="第二档：25-34",4,IF(C6="第三档：35及以上",6,0)))</f>
        <v>0</v>
      </c>
      <c r="E6" s="37">
        <f>0.03*D6</f>
        <v>0</v>
      </c>
    </row>
    <row r="7" ht="25" customHeight="1" spans="1:5">
      <c r="A7" s="34">
        <v>2</v>
      </c>
      <c r="B7" s="38" t="s">
        <v>11</v>
      </c>
      <c r="C7" s="36"/>
      <c r="D7" s="37">
        <f>IF(C7="第一档：2",2,IF(C7="第二档：3-4",4,IF(C7="第三档：5门及以上",6,0)))</f>
        <v>0</v>
      </c>
      <c r="E7" s="37">
        <f>0.03*D7</f>
        <v>0</v>
      </c>
    </row>
    <row r="8" ht="25" customHeight="1" spans="1:5">
      <c r="A8" s="34">
        <v>3</v>
      </c>
      <c r="B8" s="38" t="s">
        <v>13</v>
      </c>
      <c r="C8" s="36"/>
      <c r="D8" s="37">
        <f>IF(C8="第一档：200-299",2,IF(C8="第二档：300-399",4,IF(C8="第三档：400及以上",6,0)))</f>
        <v>0</v>
      </c>
      <c r="E8" s="37">
        <f>0.03*D8</f>
        <v>0</v>
      </c>
    </row>
    <row r="9" ht="25" customHeight="1" spans="1:5">
      <c r="A9" s="34">
        <v>4</v>
      </c>
      <c r="B9" s="38" t="s">
        <v>15</v>
      </c>
      <c r="C9" s="39"/>
      <c r="D9" s="37">
        <f>IF(C9="第一档：有5个学期列30%",2,IF(C9="第二档：有5个学期列前20%",4,IF(C9="第三档：有5个学期列前10%",6,0)))</f>
        <v>0</v>
      </c>
      <c r="E9" s="37">
        <f>0.05*D9</f>
        <v>0</v>
      </c>
    </row>
    <row r="10" ht="25" customHeight="1" spans="1:5">
      <c r="A10" s="34">
        <v>5</v>
      </c>
      <c r="B10" s="40" t="s">
        <v>17</v>
      </c>
      <c r="C10" s="40"/>
      <c r="D10" s="37">
        <f>IF(C10="第一档：获2次及以上",2,IF(C10="第二档：获2次及以上且含至少1次二等奖",4,IF(C10="第三档：获2次及以上且含至少1次一等奖",6,0)))</f>
        <v>0</v>
      </c>
      <c r="E10" s="37">
        <f>0.02*D10</f>
        <v>0</v>
      </c>
    </row>
    <row r="11" ht="25" customHeight="1" spans="1:5">
      <c r="A11" s="34">
        <v>6</v>
      </c>
      <c r="B11" s="40" t="s">
        <v>19</v>
      </c>
      <c r="C11" s="41"/>
      <c r="D11" s="37">
        <f>IF(C11="第一档：C类竞赛获奖",2,IF(C11="第二档：B类竞赛获奖",4,IF(C11="第三档：A类竞赛获奖",6,0)))</f>
        <v>0</v>
      </c>
      <c r="E11" s="37">
        <f>0.06*D11</f>
        <v>0</v>
      </c>
    </row>
    <row r="12" ht="25" customHeight="1" spans="1:5">
      <c r="A12" s="34">
        <v>7</v>
      </c>
      <c r="B12" s="40" t="s">
        <v>21</v>
      </c>
      <c r="C12" s="41"/>
      <c r="D12" s="37">
        <f>IF(C12="第一档：获优秀1次",2,IF(C12="第二档：获优秀2次",4,IF(C12="第三档：获优秀3次",6,0)))</f>
        <v>0</v>
      </c>
      <c r="E12" s="37">
        <f>0.05*D12</f>
        <v>0</v>
      </c>
    </row>
    <row r="13" ht="25" customHeight="1" spans="1:5">
      <c r="A13" s="34">
        <v>8</v>
      </c>
      <c r="B13" s="42" t="s">
        <v>23</v>
      </c>
      <c r="C13" s="40"/>
      <c r="D13" s="37">
        <f>IF(C13="第一档：获评校级优秀3次",2,IF(C13="第二档：获评校级优秀4次",4,IF(C13="第三档：获评校级优秀5次及以上或省级优秀",6,0)))</f>
        <v>0</v>
      </c>
      <c r="E13" s="37">
        <f>0.07*D13</f>
        <v>0</v>
      </c>
    </row>
    <row r="14" ht="25" customHeight="1" spans="1:5">
      <c r="A14" s="34">
        <v>9</v>
      </c>
      <c r="B14" s="42" t="s">
        <v>25</v>
      </c>
      <c r="C14" s="41"/>
      <c r="D14" s="37">
        <f>IF(C14="第一档：获省级奖励1次",2,IF(C14="第二档：获省级奖励2次",4,IF(C14="第三档：获省级奖励3次或获国家级奖励",6,0)))</f>
        <v>0</v>
      </c>
      <c r="E14" s="37">
        <f>0.06*D14</f>
        <v>0</v>
      </c>
    </row>
    <row r="15" ht="25" customHeight="1" spans="1:5">
      <c r="A15" s="34">
        <v>10</v>
      </c>
      <c r="B15" s="42" t="s">
        <v>27</v>
      </c>
      <c r="C15" s="41"/>
      <c r="D15" s="37">
        <f>IF(C15="第一档：获省级立项1次",2,IF(C15="第二档：获省级立项2次",4,IF(C15="第三档：获省级立项3次及以上或获国家级立项",6,0)))</f>
        <v>0</v>
      </c>
      <c r="E15" s="37">
        <f>0.06*D15</f>
        <v>0</v>
      </c>
    </row>
    <row r="16" ht="25" customHeight="1" spans="1:5">
      <c r="A16" s="34">
        <v>11</v>
      </c>
      <c r="B16" s="42" t="s">
        <v>29</v>
      </c>
      <c r="C16" s="41"/>
      <c r="D16" s="37">
        <f>IF(C16="第一档：论文发表数量符合要求",2,IF(C16="第二档：论文发表数量符合要求且含至少1篇四类期刊",4,IF(C16="第三档：论文发表数量符合要求且含至少1篇三类及以上期刊",6,0)))</f>
        <v>0</v>
      </c>
      <c r="E16" s="37">
        <f>0.08*D16</f>
        <v>0</v>
      </c>
    </row>
    <row r="17" ht="25" customHeight="1" spans="1:5">
      <c r="A17" s="34">
        <v>12</v>
      </c>
      <c r="B17" s="40" t="s">
        <v>31</v>
      </c>
      <c r="C17" s="41"/>
      <c r="D17" s="37">
        <f>IF(C17="第一档：百佳出版",2,IF(C17="第二档：省部级规划教材",4,IF(C17="第三档：国家级规划教材/马工程教材",6,0)))</f>
        <v>0</v>
      </c>
      <c r="E17" s="37">
        <f t="shared" ref="E17:E20" si="0">0.1*D17</f>
        <v>0</v>
      </c>
    </row>
    <row r="18" ht="25" customHeight="1" spans="1:5">
      <c r="A18" s="34">
        <v>13</v>
      </c>
      <c r="B18" s="40" t="s">
        <v>33</v>
      </c>
      <c r="C18" s="41"/>
      <c r="D18" s="37">
        <f>IF(C18="第一档：主持省级1项",2,IF(C18="第二档：主持省级2项",4,IF(C18="第三档：主持省级3项及以上或主持国家级1项",6,0)))</f>
        <v>0</v>
      </c>
      <c r="E18" s="37">
        <f t="shared" si="0"/>
        <v>0</v>
      </c>
    </row>
    <row r="19" ht="25" customHeight="1" spans="1:5">
      <c r="A19" s="34">
        <v>14</v>
      </c>
      <c r="B19" s="40" t="s">
        <v>35</v>
      </c>
      <c r="C19" s="41"/>
      <c r="D19" s="37">
        <f>IF(C19="第一档：至少获1项省级三等奖",2,IF(C19="第二档：至少获1项省级二等奖",4,IF(C19="第三档：至少获1项省级一等奖或国家级奖项",6,0)))</f>
        <v>0</v>
      </c>
      <c r="E19" s="37">
        <f t="shared" si="0"/>
        <v>0</v>
      </c>
    </row>
    <row r="20" ht="25" customHeight="1" spans="1:5">
      <c r="A20" s="34">
        <v>15</v>
      </c>
      <c r="B20" s="40" t="s">
        <v>37</v>
      </c>
      <c r="C20" s="41"/>
      <c r="D20" s="37">
        <f>IF(C20="第一档：1项",2,IF(C20="第二档：2项",4,IF(C20="第三档：3项及以上或获国家级",6,0)))</f>
        <v>0</v>
      </c>
      <c r="E20" s="37">
        <f t="shared" si="0"/>
        <v>0</v>
      </c>
    </row>
    <row r="21" ht="25" customHeight="1" spans="1:5">
      <c r="A21" s="34">
        <v>16</v>
      </c>
      <c r="B21" s="43" t="s">
        <v>39</v>
      </c>
      <c r="C21" s="41"/>
      <c r="D21" s="37">
        <f>IF(C21="第一档：1项",2,IF(C21="第二档：2项",4,IF(C21="第三档：3项及以上",6,0)))</f>
        <v>0</v>
      </c>
      <c r="E21" s="37">
        <f>0.03*D21</f>
        <v>0</v>
      </c>
    </row>
    <row r="22" ht="25" customHeight="1" spans="1:5">
      <c r="A22" s="34">
        <v>17</v>
      </c>
      <c r="B22" s="40" t="s">
        <v>41</v>
      </c>
      <c r="C22" s="40"/>
      <c r="D22" s="37">
        <f>IF(C22="第一档：担任教学督导累计满2年",2,IF(C22="第二档：担任教学督导累计满3年",4,IF(C22="第三档：担任教学督导累计满4年及以上",6,0)))</f>
        <v>0</v>
      </c>
      <c r="E22" s="37">
        <f>0.03*D22</f>
        <v>0</v>
      </c>
    </row>
    <row r="23" ht="25" customHeight="1" spans="1:5">
      <c r="A23" s="44" t="s">
        <v>43</v>
      </c>
      <c r="B23" s="44"/>
      <c r="C23" s="44"/>
      <c r="D23" s="37">
        <f>SUM(D6:D22)</f>
        <v>0</v>
      </c>
      <c r="E23" s="37">
        <f>SUM(E6:E22)</f>
        <v>0</v>
      </c>
    </row>
  </sheetData>
  <sheetProtection sheet="1" objects="1"/>
  <mergeCells count="5">
    <mergeCell ref="A1:E1"/>
    <mergeCell ref="A2:E2"/>
    <mergeCell ref="A3:E3"/>
    <mergeCell ref="A4:E4"/>
    <mergeCell ref="A23:B23"/>
  </mergeCells>
  <dataValidations count="17">
    <dataValidation type="list" allowBlank="1" showInputMessage="1" showErrorMessage="1" sqref="C6">
      <formula1>"第一档：15-24,第二档：25-34,第三档：35及以上,均不满足"</formula1>
    </dataValidation>
    <dataValidation type="list" allowBlank="1" showInputMessage="1" showErrorMessage="1" sqref="C7">
      <formula1>"第一档：2,第二档：3-4,第三档：5门及以上,均不满足"</formula1>
    </dataValidation>
    <dataValidation type="list" allowBlank="1" showInputMessage="1" showErrorMessage="1" sqref="C8">
      <formula1>"第一档：200-299,第二档：300-399,第三档：400及以上,均不满足"</formula1>
    </dataValidation>
    <dataValidation type="list" allowBlank="1" showInputMessage="1" showErrorMessage="1" sqref="C9">
      <formula1>"第一档：有5个学期列30%,第二档：有5个学期列前20%,第三档：有5个学期列前10%,均不满足"</formula1>
    </dataValidation>
    <dataValidation type="list" allowBlank="1" showInputMessage="1" showErrorMessage="1" sqref="C10">
      <formula1>"第一档：获2次及以上,第二档：获2次及以上且含至少1次二等奖,第三档：获2次及以上且含至少1次一等奖,均不满足"</formula1>
    </dataValidation>
    <dataValidation type="list" allowBlank="1" showInputMessage="1" showErrorMessage="1" sqref="C11">
      <formula1>"第一档：C类竞赛获奖,第二档：B类竞赛获奖,第三档：A类竞赛获奖,均不满足"</formula1>
    </dataValidation>
    <dataValidation type="list" allowBlank="1" showInputMessage="1" showErrorMessage="1" sqref="C12">
      <formula1>"第一档：获优秀1次,第二档：获优秀2次,第三档：获优秀3次,均不满足"</formula1>
    </dataValidation>
    <dataValidation type="list" allowBlank="1" showInputMessage="1" showErrorMessage="1" sqref="C13">
      <formula1>"第一档：获评校级优秀3次,第二档：获评校级优秀4次,第三档：获评校级优秀5次及以上或省级优秀,均不满足"</formula1>
    </dataValidation>
    <dataValidation type="list" allowBlank="1" showInputMessage="1" showErrorMessage="1" sqref="C14">
      <formula1>"第一档：获省级奖励1次,第二档：获省级奖励2次,第三档：获省级奖励3次或获国家级奖励,均不满足"</formula1>
    </dataValidation>
    <dataValidation type="list" allowBlank="1" showInputMessage="1" showErrorMessage="1" sqref="C15">
      <formula1>"第一档：获省级立项1次,第二档：获省级立项2次,第三档：获省级立项3次及以上或获国家级立项,均不满足"</formula1>
    </dataValidation>
    <dataValidation type="list" allowBlank="1" showInputMessage="1" showErrorMessage="1" sqref="C16">
      <formula1>"第一档：论文发表数量符合要求,第二档：论文发表数量符合要求且含至少1篇四类期刊,第三档：论文发表数量符合要求且含至少1篇三类及以上期刊,均不满足"</formula1>
    </dataValidation>
    <dataValidation type="list" allowBlank="1" showInputMessage="1" showErrorMessage="1" sqref="C17">
      <formula1>"第一档：百佳出版,第二档：省部级规划教材,第三档：国家级规划教材/马工程教材,均不满足"</formula1>
    </dataValidation>
    <dataValidation type="list" allowBlank="1" showInputMessage="1" showErrorMessage="1" sqref="C18">
      <formula1>"第一档：主持省级1项,第二档：主持省级2项,第三档：主持省级3项及以上或主持国家级1项,均不满足"</formula1>
    </dataValidation>
    <dataValidation type="list" allowBlank="1" showInputMessage="1" showErrorMessage="1" sqref="C19">
      <formula1>"第一档：至少获1项省级三等奖,第二档：至少获1项省级二等奖,第三档：至少获1项省级一等奖或国家级奖项,均不满足"</formula1>
    </dataValidation>
    <dataValidation type="list" allowBlank="1" showInputMessage="1" showErrorMessage="1" sqref="C20">
      <formula1>"第一档：1项,第二档：2项,第三档：3项及以上或获国家级,均不满足"</formula1>
    </dataValidation>
    <dataValidation type="list" allowBlank="1" showInputMessage="1" showErrorMessage="1" sqref="C21">
      <formula1>"第一档：1项,第二档：2项,第三档：3项及以上,均不满足"</formula1>
    </dataValidation>
    <dataValidation type="list" allowBlank="1" showInputMessage="1" showErrorMessage="1" sqref="C22">
      <formula1>"第一档：担任教学督导累计满2年,第二档：担任教学督导累计满3年,第三档：担任教学督导累计满4年及以上,均不满足"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zoomScale="80" zoomScaleNormal="80" workbookViewId="0">
      <pane xSplit="3" ySplit="1" topLeftCell="D2" activePane="bottomRight" state="frozen"/>
      <selection/>
      <selection pane="topRight"/>
      <selection pane="bottomLeft"/>
      <selection pane="bottomRight" activeCell="B21" sqref="B21"/>
    </sheetView>
  </sheetViews>
  <sheetFormatPr defaultColWidth="9" defaultRowHeight="15" outlineLevelCol="7"/>
  <cols>
    <col min="1" max="1" width="7" style="2" customWidth="1"/>
    <col min="2" max="2" width="35.5" style="3" customWidth="1"/>
    <col min="3" max="3" width="40.75" style="4" customWidth="1"/>
    <col min="4" max="4" width="33.125" style="4" customWidth="1"/>
    <col min="5" max="5" width="41.875" style="4" customWidth="1"/>
    <col min="6" max="6" width="14.375" style="5" customWidth="1"/>
    <col min="7" max="7" width="17.4416666666667" style="2" customWidth="1"/>
    <col min="8" max="8" width="13.775" style="2" customWidth="1"/>
    <col min="9" max="16384" width="9" style="1"/>
  </cols>
  <sheetData>
    <row r="1" s="1" customFormat="1" ht="22" customHeight="1" spans="1:8">
      <c r="A1" s="6" t="s">
        <v>4</v>
      </c>
      <c r="B1" s="7" t="s">
        <v>63</v>
      </c>
      <c r="C1" s="8" t="s">
        <v>64</v>
      </c>
      <c r="D1" s="9"/>
      <c r="E1" s="10"/>
      <c r="F1" s="6" t="s">
        <v>65</v>
      </c>
      <c r="G1" s="6" t="s">
        <v>66</v>
      </c>
      <c r="H1" s="6" t="s">
        <v>67</v>
      </c>
    </row>
    <row r="2" s="1" customFormat="1" ht="21" customHeight="1" spans="1:8">
      <c r="A2" s="11"/>
      <c r="B2" s="12"/>
      <c r="C2" s="13" t="s">
        <v>68</v>
      </c>
      <c r="D2" s="13" t="s">
        <v>69</v>
      </c>
      <c r="E2" s="13" t="s">
        <v>70</v>
      </c>
      <c r="F2" s="11"/>
      <c r="G2" s="11"/>
      <c r="H2" s="11"/>
    </row>
    <row r="3" s="1" customFormat="1" ht="36" customHeight="1" spans="1:8">
      <c r="A3" s="14">
        <v>1</v>
      </c>
      <c r="B3" s="15" t="s">
        <v>71</v>
      </c>
      <c r="C3" s="16" t="s">
        <v>72</v>
      </c>
      <c r="D3" s="16" t="s">
        <v>73</v>
      </c>
      <c r="E3" s="16" t="s">
        <v>74</v>
      </c>
      <c r="F3" s="16">
        <v>0.01</v>
      </c>
      <c r="G3" s="16">
        <v>0</v>
      </c>
      <c r="H3" s="16">
        <v>0.03</v>
      </c>
    </row>
    <row r="4" s="1" customFormat="1" ht="36" customHeight="1" spans="1:8">
      <c r="A4" s="14">
        <v>2</v>
      </c>
      <c r="B4" s="15" t="s">
        <v>75</v>
      </c>
      <c r="C4" s="16" t="s">
        <v>76</v>
      </c>
      <c r="D4" s="16" t="s">
        <v>77</v>
      </c>
      <c r="E4" s="16" t="s">
        <v>78</v>
      </c>
      <c r="F4" s="16">
        <v>0.03</v>
      </c>
      <c r="G4" s="16">
        <v>0.03</v>
      </c>
      <c r="H4" s="16">
        <v>0.03</v>
      </c>
    </row>
    <row r="5" s="1" customFormat="1" ht="36" customHeight="1" spans="1:8">
      <c r="A5" s="14">
        <v>3</v>
      </c>
      <c r="B5" s="15" t="s">
        <v>79</v>
      </c>
      <c r="C5" s="16" t="s">
        <v>80</v>
      </c>
      <c r="D5" s="16" t="s">
        <v>81</v>
      </c>
      <c r="E5" s="16" t="s">
        <v>82</v>
      </c>
      <c r="F5" s="16">
        <v>0.03</v>
      </c>
      <c r="G5" s="16">
        <v>0.03</v>
      </c>
      <c r="H5" s="16">
        <v>0.03</v>
      </c>
    </row>
    <row r="6" s="1" customFormat="1" ht="36" customHeight="1" spans="1:8">
      <c r="A6" s="14">
        <v>4</v>
      </c>
      <c r="B6" s="15" t="s">
        <v>83</v>
      </c>
      <c r="C6" s="16" t="s">
        <v>84</v>
      </c>
      <c r="D6" s="16" t="s">
        <v>85</v>
      </c>
      <c r="E6" s="16" t="s">
        <v>86</v>
      </c>
      <c r="F6" s="16">
        <v>0.05</v>
      </c>
      <c r="G6" s="16">
        <v>0.07</v>
      </c>
      <c r="H6" s="16">
        <v>0.05</v>
      </c>
    </row>
    <row r="7" s="1" customFormat="1" ht="36" customHeight="1" spans="1:8">
      <c r="A7" s="14">
        <v>5</v>
      </c>
      <c r="B7" s="15" t="s">
        <v>87</v>
      </c>
      <c r="C7" s="17" t="s">
        <v>88</v>
      </c>
      <c r="D7" s="17" t="s">
        <v>89</v>
      </c>
      <c r="E7" s="17" t="s">
        <v>90</v>
      </c>
      <c r="F7" s="16">
        <v>0.02</v>
      </c>
      <c r="G7" s="16">
        <v>0.02</v>
      </c>
      <c r="H7" s="16">
        <v>0.02</v>
      </c>
    </row>
    <row r="8" s="1" customFormat="1" ht="36" customHeight="1" spans="1:8">
      <c r="A8" s="14">
        <v>6</v>
      </c>
      <c r="B8" s="15" t="s">
        <v>91</v>
      </c>
      <c r="C8" s="16" t="s">
        <v>92</v>
      </c>
      <c r="D8" s="16" t="s">
        <v>93</v>
      </c>
      <c r="E8" s="16" t="s">
        <v>94</v>
      </c>
      <c r="F8" s="16">
        <v>0.08</v>
      </c>
      <c r="G8" s="16">
        <v>0.08</v>
      </c>
      <c r="H8" s="16">
        <v>0.06</v>
      </c>
    </row>
    <row r="9" s="1" customFormat="1" ht="36" customHeight="1" spans="1:8">
      <c r="A9" s="14">
        <v>7</v>
      </c>
      <c r="B9" s="15" t="s">
        <v>95</v>
      </c>
      <c r="C9" s="17" t="s">
        <v>96</v>
      </c>
      <c r="D9" s="17" t="s">
        <v>97</v>
      </c>
      <c r="E9" s="17" t="s">
        <v>98</v>
      </c>
      <c r="F9" s="16">
        <v>0.05</v>
      </c>
      <c r="G9" s="16">
        <v>0.05</v>
      </c>
      <c r="H9" s="16">
        <v>0.05</v>
      </c>
    </row>
    <row r="10" s="1" customFormat="1" ht="36" customHeight="1" spans="1:8">
      <c r="A10" s="14">
        <v>8</v>
      </c>
      <c r="B10" s="15" t="s">
        <v>99</v>
      </c>
      <c r="C10" s="17" t="s">
        <v>100</v>
      </c>
      <c r="D10" s="17" t="s">
        <v>101</v>
      </c>
      <c r="E10" s="17" t="s">
        <v>102</v>
      </c>
      <c r="F10" s="16">
        <v>0.07</v>
      </c>
      <c r="G10" s="16">
        <v>0.07</v>
      </c>
      <c r="H10" s="16">
        <v>0.07</v>
      </c>
    </row>
    <row r="11" s="1" customFormat="1" ht="36" customHeight="1" spans="1:8">
      <c r="A11" s="14">
        <v>9</v>
      </c>
      <c r="B11" s="15" t="s">
        <v>103</v>
      </c>
      <c r="C11" s="16" t="s">
        <v>104</v>
      </c>
      <c r="D11" s="16" t="s">
        <v>105</v>
      </c>
      <c r="E11" s="16" t="s">
        <v>106</v>
      </c>
      <c r="F11" s="16">
        <v>0.06</v>
      </c>
      <c r="G11" s="16">
        <v>0.06</v>
      </c>
      <c r="H11" s="16">
        <v>0.06</v>
      </c>
    </row>
    <row r="12" s="1" customFormat="1" ht="36" customHeight="1" spans="1:8">
      <c r="A12" s="14">
        <v>10</v>
      </c>
      <c r="B12" s="15" t="s">
        <v>107</v>
      </c>
      <c r="C12" s="17" t="s">
        <v>108</v>
      </c>
      <c r="D12" s="17" t="s">
        <v>109</v>
      </c>
      <c r="E12" s="17" t="s">
        <v>110</v>
      </c>
      <c r="F12" s="16">
        <v>0.06</v>
      </c>
      <c r="G12" s="16">
        <v>0.06</v>
      </c>
      <c r="H12" s="16">
        <v>0.06</v>
      </c>
    </row>
    <row r="13" s="1" customFormat="1" ht="36" customHeight="1" spans="1:8">
      <c r="A13" s="14">
        <v>11</v>
      </c>
      <c r="B13" s="15" t="s">
        <v>111</v>
      </c>
      <c r="C13" s="17" t="s">
        <v>112</v>
      </c>
      <c r="D13" s="17" t="s">
        <v>113</v>
      </c>
      <c r="E13" s="17" t="s">
        <v>114</v>
      </c>
      <c r="F13" s="16">
        <v>0.08</v>
      </c>
      <c r="G13" s="16">
        <v>0.08</v>
      </c>
      <c r="H13" s="16">
        <v>0.08</v>
      </c>
    </row>
    <row r="14" s="1" customFormat="1" ht="36" customHeight="1" spans="1:8">
      <c r="A14" s="14">
        <v>12</v>
      </c>
      <c r="B14" s="15" t="s">
        <v>115</v>
      </c>
      <c r="C14" s="17" t="s">
        <v>116</v>
      </c>
      <c r="D14" s="17" t="s">
        <v>117</v>
      </c>
      <c r="E14" s="17" t="s">
        <v>118</v>
      </c>
      <c r="F14" s="16">
        <v>0.1</v>
      </c>
      <c r="G14" s="16">
        <v>0.1</v>
      </c>
      <c r="H14" s="16">
        <v>0.1</v>
      </c>
    </row>
    <row r="15" s="1" customFormat="1" ht="36" customHeight="1" spans="1:8">
      <c r="A15" s="14">
        <v>13</v>
      </c>
      <c r="B15" s="15" t="s">
        <v>119</v>
      </c>
      <c r="C15" s="17" t="s">
        <v>120</v>
      </c>
      <c r="D15" s="17" t="s">
        <v>121</v>
      </c>
      <c r="E15" s="17" t="s">
        <v>122</v>
      </c>
      <c r="F15" s="16">
        <v>0.1</v>
      </c>
      <c r="G15" s="16">
        <v>0.1</v>
      </c>
      <c r="H15" s="16">
        <v>0.1</v>
      </c>
    </row>
    <row r="16" s="1" customFormat="1" ht="36" customHeight="1" spans="1:8">
      <c r="A16" s="14">
        <v>14</v>
      </c>
      <c r="B16" s="15" t="s">
        <v>123</v>
      </c>
      <c r="C16" s="17" t="s">
        <v>124</v>
      </c>
      <c r="D16" s="17" t="s">
        <v>125</v>
      </c>
      <c r="E16" s="17" t="s">
        <v>126</v>
      </c>
      <c r="F16" s="16">
        <v>0.1</v>
      </c>
      <c r="G16" s="16">
        <v>0.1</v>
      </c>
      <c r="H16" s="16">
        <v>0.1</v>
      </c>
    </row>
    <row r="17" s="1" customFormat="1" ht="36" customHeight="1" spans="1:8">
      <c r="A17" s="14">
        <v>15</v>
      </c>
      <c r="B17" s="15" t="s">
        <v>127</v>
      </c>
      <c r="C17" s="16" t="s">
        <v>128</v>
      </c>
      <c r="D17" s="16" t="s">
        <v>129</v>
      </c>
      <c r="E17" s="16" t="s">
        <v>130</v>
      </c>
      <c r="F17" s="16">
        <v>0.1</v>
      </c>
      <c r="G17" s="16">
        <v>0.1</v>
      </c>
      <c r="H17" s="16">
        <v>0.1</v>
      </c>
    </row>
    <row r="18" s="1" customFormat="1" ht="36" customHeight="1" spans="1:8">
      <c r="A18" s="14">
        <v>16</v>
      </c>
      <c r="B18" s="18" t="s">
        <v>131</v>
      </c>
      <c r="C18" s="16" t="s">
        <v>128</v>
      </c>
      <c r="D18" s="16" t="s">
        <v>129</v>
      </c>
      <c r="E18" s="16" t="s">
        <v>132</v>
      </c>
      <c r="F18" s="16">
        <v>0.03</v>
      </c>
      <c r="G18" s="16">
        <v>0.05</v>
      </c>
      <c r="H18" s="16">
        <v>0.03</v>
      </c>
    </row>
    <row r="19" s="1" customFormat="1" ht="36" customHeight="1" spans="1:8">
      <c r="A19" s="14">
        <v>17</v>
      </c>
      <c r="B19" s="15" t="s">
        <v>133</v>
      </c>
      <c r="C19" s="16" t="s">
        <v>134</v>
      </c>
      <c r="D19" s="16" t="s">
        <v>135</v>
      </c>
      <c r="E19" s="16" t="s">
        <v>136</v>
      </c>
      <c r="F19" s="16">
        <v>0.03</v>
      </c>
      <c r="G19" s="16">
        <v>0</v>
      </c>
      <c r="H19" s="16">
        <v>0.03</v>
      </c>
    </row>
    <row r="20" s="1" customFormat="1" ht="36" customHeight="1" spans="1:8">
      <c r="A20" s="19"/>
      <c r="B20" s="20"/>
      <c r="C20" s="21"/>
      <c r="D20" s="21"/>
      <c r="E20" s="21"/>
      <c r="F20" s="21">
        <v>1</v>
      </c>
      <c r="G20" s="21">
        <v>1</v>
      </c>
      <c r="H20" s="21">
        <v>1</v>
      </c>
    </row>
  </sheetData>
  <sheetProtection sheet="1" objects="1"/>
  <mergeCells count="6">
    <mergeCell ref="C1:E1"/>
    <mergeCell ref="A1:A2"/>
    <mergeCell ref="B1:B2"/>
    <mergeCell ref="F1:F2"/>
    <mergeCell ref="G1:G2"/>
    <mergeCell ref="H1:H2"/>
  </mergeCells>
  <printOptions horizontalCentered="1" verticalCentered="1"/>
  <pageMargins left="0.357638888888889" right="0.357638888888889" top="0.0152777777777778" bottom="0.0152777777777778" header="0" footer="0"/>
  <pageSetup paperSize="9" scale="66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  <rangeList sheetStid="4" master="" otherUserPermission="visible"/>
  <rangeList sheetStid="5" master="" otherUserPermission="visible"/>
  <rangeList sheetStid="7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1.校级教学名师奖-评分表</vt:lpstr>
      <vt:lpstr>2.青年教师优秀教学奖-评分表</vt:lpstr>
      <vt:lpstr>3.教学奉献奖-自评评分表</vt:lpstr>
      <vt:lpstr>评分标准及权重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李阳雪</cp:lastModifiedBy>
  <dcterms:created xsi:type="dcterms:W3CDTF">2023-07-05T00:57:00Z</dcterms:created>
  <dcterms:modified xsi:type="dcterms:W3CDTF">2025-05-23T02:59:02Z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BB660C1E01194DB58D8526BE99E51F5B_13</vt:lpwstr>
  </property>
  <property fmtid="{D5CDD505-2E9C-101B-9397-08002B2CF9AE}" pid="3" name="KSOProductBuildVer">
    <vt:lpwstr>2052-12.1.0.21171</vt:lpwstr>
  </property>
</Properties>
</file>